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\Google Drive\Blog\"/>
    </mc:Choice>
  </mc:AlternateContent>
  <xr:revisionPtr revIDLastSave="0" documentId="13_ncr:1_{D082D96E-BA83-481A-A071-E0AD8DD29BF1}" xr6:coauthVersionLast="43" xr6:coauthVersionMax="43" xr10:uidLastSave="{00000000-0000-0000-0000-000000000000}"/>
  <bookViews>
    <workbookView xWindow="20370" yWindow="-120" windowWidth="29040" windowHeight="15840" xr2:uid="{1C916740-8862-4E0E-AE13-7A2FE20BF924}"/>
  </bookViews>
  <sheets>
    <sheet name="operaciones" sheetId="1" r:id="rId1"/>
    <sheet name="curva_de_capital" sheetId="3" r:id="rId2"/>
    <sheet name="distribución_de_resultados" sheetId="2" r:id="rId3"/>
    <sheet name="Estadísticas" sheetId="4" r:id="rId4"/>
  </sheets>
  <definedNames>
    <definedName name="_xlchart.v1.0" hidden="1">operaciones!$E$3:$E$300</definedName>
    <definedName name="_xlchart.v1.1" hidden="1">operaciones!$E$3:$E$71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4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2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3" i="1"/>
  <c r="J4" i="1"/>
  <c r="J5" i="1"/>
  <c r="J6" i="1"/>
  <c r="J2" i="1"/>
  <c r="B63" i="1"/>
  <c r="E63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B2" i="4"/>
  <c r="E54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2" i="1"/>
  <c r="F2" i="1" s="1"/>
  <c r="B20" i="1"/>
  <c r="E20" i="1" s="1"/>
  <c r="B9" i="4" l="1"/>
  <c r="B7" i="4"/>
  <c r="B3" i="4"/>
  <c r="B6" i="4"/>
  <c r="B10" i="4"/>
  <c r="F3" i="1"/>
  <c r="G3" i="1" s="1"/>
  <c r="G2" i="1"/>
  <c r="B8" i="4" l="1"/>
  <c r="B11" i="4"/>
  <c r="F4" i="1"/>
  <c r="H2" i="1"/>
  <c r="H3" i="1"/>
  <c r="G4" i="1" l="1"/>
  <c r="H4" i="1" s="1"/>
  <c r="F5" i="1"/>
  <c r="F6" i="1" l="1"/>
  <c r="G5" i="1"/>
  <c r="H5" i="1" s="1"/>
  <c r="F7" i="1" l="1"/>
  <c r="G6" i="1"/>
  <c r="H6" i="1" s="1"/>
  <c r="F8" i="1" l="1"/>
  <c r="G7" i="1"/>
  <c r="F9" i="1" l="1"/>
  <c r="G8" i="1"/>
  <c r="H8" i="1" s="1"/>
  <c r="H7" i="1"/>
  <c r="F10" i="1" l="1"/>
  <c r="G9" i="1"/>
  <c r="H9" i="1" s="1"/>
  <c r="F11" i="1" l="1"/>
  <c r="G10" i="1"/>
  <c r="H10" i="1" s="1"/>
  <c r="G11" i="1" l="1"/>
  <c r="H11" i="1" s="1"/>
  <c r="F12" i="1"/>
  <c r="F13" i="1" l="1"/>
  <c r="G12" i="1"/>
  <c r="H12" i="1" s="1"/>
  <c r="G13" i="1" l="1"/>
  <c r="H13" i="1" s="1"/>
  <c r="F14" i="1"/>
  <c r="F15" i="1" l="1"/>
  <c r="G14" i="1"/>
  <c r="H14" i="1" s="1"/>
  <c r="F16" i="1" l="1"/>
  <c r="G15" i="1"/>
  <c r="H15" i="1" s="1"/>
  <c r="F17" i="1" l="1"/>
  <c r="G16" i="1"/>
  <c r="H16" i="1" s="1"/>
  <c r="F18" i="1" l="1"/>
  <c r="G17" i="1"/>
  <c r="H17" i="1" s="1"/>
  <c r="F19" i="1" l="1"/>
  <c r="G18" i="1"/>
  <c r="H18" i="1" s="1"/>
  <c r="F20" i="1" l="1"/>
  <c r="G19" i="1"/>
  <c r="H19" i="1" s="1"/>
  <c r="F21" i="1" l="1"/>
  <c r="G20" i="1"/>
  <c r="H20" i="1" s="1"/>
  <c r="F22" i="1" l="1"/>
  <c r="G21" i="1"/>
  <c r="H21" i="1" s="1"/>
  <c r="F23" i="1" l="1"/>
  <c r="G22" i="1"/>
  <c r="H22" i="1" s="1"/>
  <c r="F24" i="1" l="1"/>
  <c r="G23" i="1"/>
  <c r="H23" i="1" s="1"/>
  <c r="F25" i="1" l="1"/>
  <c r="G24" i="1"/>
  <c r="H24" i="1" s="1"/>
  <c r="F26" i="1" l="1"/>
  <c r="G25" i="1"/>
  <c r="H25" i="1" s="1"/>
  <c r="F27" i="1" l="1"/>
  <c r="G26" i="1"/>
  <c r="H26" i="1" s="1"/>
  <c r="F28" i="1" l="1"/>
  <c r="G27" i="1"/>
  <c r="H27" i="1" s="1"/>
  <c r="F29" i="1" l="1"/>
  <c r="G28" i="1"/>
  <c r="H28" i="1" s="1"/>
  <c r="F30" i="1" l="1"/>
  <c r="G29" i="1"/>
  <c r="H29" i="1" s="1"/>
  <c r="F31" i="1" l="1"/>
  <c r="G30" i="1"/>
  <c r="H30" i="1" s="1"/>
  <c r="F32" i="1" l="1"/>
  <c r="G31" i="1"/>
  <c r="H31" i="1" s="1"/>
  <c r="F33" i="1" l="1"/>
  <c r="G32" i="1"/>
  <c r="H32" i="1" s="1"/>
  <c r="F34" i="1" l="1"/>
  <c r="G33" i="1"/>
  <c r="H33" i="1" s="1"/>
  <c r="F35" i="1" l="1"/>
  <c r="G34" i="1"/>
  <c r="H34" i="1" s="1"/>
  <c r="F36" i="1" l="1"/>
  <c r="G35" i="1"/>
  <c r="H35" i="1" s="1"/>
  <c r="G36" i="1" l="1"/>
  <c r="H36" i="1" s="1"/>
  <c r="F37" i="1"/>
  <c r="F38" i="1" l="1"/>
  <c r="G37" i="1"/>
  <c r="H37" i="1" s="1"/>
  <c r="F39" i="1" l="1"/>
  <c r="G38" i="1"/>
  <c r="H38" i="1" s="1"/>
  <c r="F40" i="1" l="1"/>
  <c r="G39" i="1"/>
  <c r="H39" i="1" s="1"/>
  <c r="G40" i="1" l="1"/>
  <c r="H40" i="1" s="1"/>
  <c r="F41" i="1"/>
  <c r="G41" i="1" l="1"/>
  <c r="H41" i="1" s="1"/>
  <c r="F42" i="1"/>
  <c r="G42" i="1" l="1"/>
  <c r="H42" i="1" s="1"/>
  <c r="F43" i="1"/>
  <c r="G43" i="1" l="1"/>
  <c r="F44" i="1"/>
  <c r="H43" i="1" l="1"/>
  <c r="G44" i="1"/>
  <c r="H44" i="1" s="1"/>
  <c r="F45" i="1"/>
  <c r="F46" i="1" l="1"/>
  <c r="G45" i="1"/>
  <c r="H45" i="1" l="1"/>
  <c r="F47" i="1"/>
  <c r="G46" i="1"/>
  <c r="H46" i="1" s="1"/>
  <c r="F48" i="1" l="1"/>
  <c r="G47" i="1"/>
  <c r="H47" i="1" l="1"/>
  <c r="G48" i="1"/>
  <c r="H48" i="1" s="1"/>
  <c r="F49" i="1"/>
  <c r="G49" i="1" l="1"/>
  <c r="F50" i="1"/>
  <c r="H49" i="1" l="1"/>
  <c r="F51" i="1"/>
  <c r="G50" i="1"/>
  <c r="H50" i="1" s="1"/>
  <c r="G51" i="1" l="1"/>
  <c r="H51" i="1" s="1"/>
  <c r="F52" i="1"/>
  <c r="G52" i="1" l="1"/>
  <c r="H52" i="1" s="1"/>
  <c r="F53" i="1"/>
  <c r="G53" i="1" l="1"/>
  <c r="H53" i="1" s="1"/>
  <c r="F54" i="1"/>
  <c r="F55" i="1" s="1"/>
  <c r="G55" i="1" l="1"/>
  <c r="F56" i="1"/>
  <c r="G54" i="1"/>
  <c r="H54" i="1" s="1"/>
  <c r="F57" i="1" l="1"/>
  <c r="G56" i="1"/>
  <c r="H56" i="1" s="1"/>
  <c r="H55" i="1"/>
  <c r="G57" i="1" l="1"/>
  <c r="H57" i="1" s="1"/>
  <c r="F58" i="1"/>
  <c r="F59" i="1" l="1"/>
  <c r="G58" i="1"/>
  <c r="H58" i="1" s="1"/>
  <c r="G59" i="1" l="1"/>
  <c r="H59" i="1" s="1"/>
  <c r="F60" i="1"/>
  <c r="F61" i="1" l="1"/>
  <c r="G60" i="1"/>
  <c r="H60" i="1" s="1"/>
  <c r="F62" i="1" l="1"/>
  <c r="G61" i="1"/>
  <c r="H61" i="1" s="1"/>
  <c r="F63" i="1" l="1"/>
  <c r="G62" i="1"/>
  <c r="H62" i="1" s="1"/>
  <c r="F64" i="1" l="1"/>
  <c r="G63" i="1"/>
  <c r="H63" i="1" s="1"/>
  <c r="F65" i="1" l="1"/>
  <c r="G64" i="1"/>
  <c r="H64" i="1" s="1"/>
  <c r="F66" i="1" l="1"/>
  <c r="G65" i="1"/>
  <c r="H65" i="1" s="1"/>
  <c r="F67" i="1" l="1"/>
  <c r="G66" i="1"/>
  <c r="H66" i="1" s="1"/>
  <c r="F68" i="1" l="1"/>
  <c r="G67" i="1"/>
  <c r="H67" i="1" s="1"/>
  <c r="F69" i="1" l="1"/>
  <c r="G68" i="1"/>
  <c r="H68" i="1" s="1"/>
  <c r="F70" i="1" l="1"/>
  <c r="G70" i="1" s="1"/>
  <c r="G69" i="1"/>
  <c r="H69" i="1" s="1"/>
  <c r="H70" i="1" l="1"/>
  <c r="B4" i="4" s="1"/>
  <c r="B5" i="4" s="1"/>
</calcChain>
</file>

<file path=xl/sharedStrings.xml><?xml version="1.0" encoding="utf-8"?>
<sst xmlns="http://schemas.openxmlformats.org/spreadsheetml/2006/main" count="25" uniqueCount="25">
  <si>
    <t>Resultado Bruto</t>
  </si>
  <si>
    <t>Resultado Neto</t>
  </si>
  <si>
    <t>Comisiones/spread</t>
  </si>
  <si>
    <t>Número de Operación</t>
  </si>
  <si>
    <t>Acum P/L</t>
  </si>
  <si>
    <t>Drawdown</t>
  </si>
  <si>
    <t>Max DD</t>
  </si>
  <si>
    <t>Beneficio neto</t>
  </si>
  <si>
    <t>Recovery factor</t>
  </si>
  <si>
    <t>Maximo Drawdown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</si>
  <si>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en amarillo los datos  de ejemplo a reemplazar con tus datos</t>
    </r>
  </si>
  <si>
    <t>Profit factor</t>
  </si>
  <si>
    <t>Suma operaciones con ganancia</t>
  </si>
  <si>
    <t>Suma operaciones con perdidas</t>
  </si>
  <si>
    <t>Porcentaje de aciertos</t>
  </si>
  <si>
    <t>Total de operaciones con ganancia</t>
  </si>
  <si>
    <t>Total de operaciones con pérdidas</t>
  </si>
  <si>
    <t>Recuerda arrastrar las formulas de las siguientes columnas para abajo cuando añadas más lineas</t>
  </si>
  <si>
    <t>Media resultados operaciones</t>
  </si>
  <si>
    <t>Beneficio Bruto</t>
  </si>
  <si>
    <t>Toma 300 filas de la hoja "Operaciones". Si tienes más de 300 operaciones ajusta las fórmulas</t>
  </si>
  <si>
    <t>P</t>
  </si>
  <si>
    <t>L</t>
  </si>
  <si>
    <t>https://estrategiastrading.com/ratios-para-evaluar-sistemas-de-trading/</t>
  </si>
  <si>
    <t>Puedes saber más sobre estas medidas de rendimiento en este artículo: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</si>
</sst>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" fontId="2" fillId="0" borderId="0" xfId="0" applyNumberFormat="1" applyFont="1" applyFill="1"/>
    <xf numFmtId="4" fontId="2" fillId="0" borderId="0" xfId="0" applyNumberFormat="1" applyFont="1"/>
    <xf numFmtId="4" fontId="0" fillId="0" borderId="0" xfId="0" applyNumberFormat="1" applyFill="1"/>
    <xf numFmtId="4" fontId="0" fillId="0" borderId="0" xfId="0" applyNumberFormat="1"/>
    <xf numFmtId="0" fontId="0" fillId="0" borderId="0" xfId="0" applyBorder="1" applyAlignment="1">
      <alignment horizontal="left" wrapText="1" indent="7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Border="1"/>
    <xf numFmtId="0" fontId="0" fillId="2" borderId="0" xfId="0" applyFill="1" applyBorder="1"/>
    <xf numFmtId="0" fontId="0" fillId="2" borderId="1" xfId="0" applyFill="1" applyBorder="1"/>
    <xf numFmtId="0" fontId="0" fillId="0" borderId="1" xfId="0" applyBorder="1"/>
    <xf numFmtId="4" fontId="0" fillId="0" borderId="0" xfId="0" applyNumberFormat="1" applyFill="1" applyBorder="1"/>
    <xf numFmtId="4" fontId="0" fillId="0" borderId="0" xfId="0" applyNumberFormat="1" applyBorder="1"/>
    <xf numFmtId="4" fontId="0" fillId="0" borderId="1" xfId="0" applyNumberFormat="1" applyBorder="1"/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5" borderId="0" xfId="0" applyFill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4" fontId="0" fillId="0" borderId="4" xfId="0" applyNumberFormat="1" applyBorder="1"/>
    <xf numFmtId="2" fontId="0" fillId="0" borderId="4" xfId="0" applyNumberFormat="1" applyBorder="1"/>
    <xf numFmtId="9" fontId="0" fillId="0" borderId="4" xfId="1" applyFont="1" applyBorder="1"/>
    <xf numFmtId="0" fontId="2" fillId="3" borderId="4" xfId="0" applyFont="1" applyFill="1" applyBorder="1"/>
    <xf numFmtId="0" fontId="3" fillId="0" borderId="0" xfId="2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Curva de rendimientos</a:t>
            </a:r>
            <a:r>
              <a:rPr lang="es-ES" baseline="0"/>
              <a:t> y Drawdown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operaciones!$F$1</c:f>
              <c:strCache>
                <c:ptCount val="1"/>
                <c:pt idx="0">
                  <c:v>Acum P/L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operaciones!$F$2:$F$300</c:f>
              <c:numCache>
                <c:formatCode>#,##0.00</c:formatCode>
                <c:ptCount val="299"/>
                <c:pt idx="0">
                  <c:v>0</c:v>
                </c:pt>
                <c:pt idx="1">
                  <c:v>148</c:v>
                </c:pt>
                <c:pt idx="2">
                  <c:v>398.6</c:v>
                </c:pt>
                <c:pt idx="3">
                  <c:v>421.20000000000005</c:v>
                </c:pt>
                <c:pt idx="4">
                  <c:v>386.80000000000007</c:v>
                </c:pt>
                <c:pt idx="5">
                  <c:v>326.40000000000009</c:v>
                </c:pt>
                <c:pt idx="6">
                  <c:v>-378.59999999999991</c:v>
                </c:pt>
                <c:pt idx="7">
                  <c:v>-354.99999999999989</c:v>
                </c:pt>
                <c:pt idx="8">
                  <c:v>-330.39999999999986</c:v>
                </c:pt>
                <c:pt idx="9">
                  <c:v>-329.79999999999984</c:v>
                </c:pt>
                <c:pt idx="10">
                  <c:v>-387.19999999999982</c:v>
                </c:pt>
                <c:pt idx="11">
                  <c:v>-356.5999999999998</c:v>
                </c:pt>
                <c:pt idx="12">
                  <c:v>-350.99999999999977</c:v>
                </c:pt>
                <c:pt idx="13">
                  <c:v>-418.29999999999978</c:v>
                </c:pt>
                <c:pt idx="14">
                  <c:v>-418.5999999999998</c:v>
                </c:pt>
                <c:pt idx="15">
                  <c:v>-474.5999999999998</c:v>
                </c:pt>
                <c:pt idx="16">
                  <c:v>-383.5999999999998</c:v>
                </c:pt>
                <c:pt idx="17">
                  <c:v>-330.69999999999982</c:v>
                </c:pt>
                <c:pt idx="18">
                  <c:v>-1400.6999999999998</c:v>
                </c:pt>
                <c:pt idx="19">
                  <c:v>-1402.8999999999999</c:v>
                </c:pt>
                <c:pt idx="20">
                  <c:v>-1349.3</c:v>
                </c:pt>
                <c:pt idx="21">
                  <c:v>-1357.7</c:v>
                </c:pt>
                <c:pt idx="22">
                  <c:v>-684.7</c:v>
                </c:pt>
                <c:pt idx="23">
                  <c:v>-651.1</c:v>
                </c:pt>
                <c:pt idx="24">
                  <c:v>-617.5</c:v>
                </c:pt>
                <c:pt idx="25">
                  <c:v>939.5</c:v>
                </c:pt>
                <c:pt idx="26">
                  <c:v>963</c:v>
                </c:pt>
                <c:pt idx="27">
                  <c:v>1195.5999999999999</c:v>
                </c:pt>
                <c:pt idx="28">
                  <c:v>1229.1999999999998</c:v>
                </c:pt>
                <c:pt idx="29">
                  <c:v>1346.7999999999997</c:v>
                </c:pt>
                <c:pt idx="30">
                  <c:v>1336.3999999999996</c:v>
                </c:pt>
                <c:pt idx="31">
                  <c:v>1235.9999999999995</c:v>
                </c:pt>
                <c:pt idx="32">
                  <c:v>1602.5499999999995</c:v>
                </c:pt>
                <c:pt idx="33">
                  <c:v>2007.5499999999995</c:v>
                </c:pt>
                <c:pt idx="34">
                  <c:v>2007.1499999999994</c:v>
                </c:pt>
                <c:pt idx="35">
                  <c:v>1346.7499999999995</c:v>
                </c:pt>
                <c:pt idx="36">
                  <c:v>1379.3499999999995</c:v>
                </c:pt>
                <c:pt idx="37">
                  <c:v>2194.3499999999995</c:v>
                </c:pt>
                <c:pt idx="38">
                  <c:v>2991.9499999999994</c:v>
                </c:pt>
                <c:pt idx="39">
                  <c:v>2969.5499999999993</c:v>
                </c:pt>
                <c:pt idx="40">
                  <c:v>2893.5499999999993</c:v>
                </c:pt>
                <c:pt idx="41">
                  <c:v>2941.1499999999992</c:v>
                </c:pt>
                <c:pt idx="42">
                  <c:v>3098.7499999999991</c:v>
                </c:pt>
                <c:pt idx="43">
                  <c:v>3152.349999999999</c:v>
                </c:pt>
                <c:pt idx="44">
                  <c:v>3089.9499999999989</c:v>
                </c:pt>
                <c:pt idx="45">
                  <c:v>2988.5499999999988</c:v>
                </c:pt>
                <c:pt idx="46">
                  <c:v>2866.1499999999987</c:v>
                </c:pt>
                <c:pt idx="47">
                  <c:v>2565.7499999999986</c:v>
                </c:pt>
                <c:pt idx="48">
                  <c:v>2179.3499999999985</c:v>
                </c:pt>
                <c:pt idx="49">
                  <c:v>2146.9499999999985</c:v>
                </c:pt>
                <c:pt idx="50">
                  <c:v>2078.5499999999984</c:v>
                </c:pt>
                <c:pt idx="51">
                  <c:v>2456.1499999999983</c:v>
                </c:pt>
                <c:pt idx="52">
                  <c:v>2863.7499999999982</c:v>
                </c:pt>
                <c:pt idx="53">
                  <c:v>2806.3499999999981</c:v>
                </c:pt>
                <c:pt idx="54">
                  <c:v>2836.949999999998</c:v>
                </c:pt>
                <c:pt idx="55">
                  <c:v>2842.5499999999979</c:v>
                </c:pt>
                <c:pt idx="56">
                  <c:v>2775.2499999999977</c:v>
                </c:pt>
                <c:pt idx="57">
                  <c:v>2774.9499999999975</c:v>
                </c:pt>
                <c:pt idx="58">
                  <c:v>2718.9499999999975</c:v>
                </c:pt>
                <c:pt idx="59">
                  <c:v>2809.9499999999975</c:v>
                </c:pt>
                <c:pt idx="60">
                  <c:v>2862.8499999999976</c:v>
                </c:pt>
                <c:pt idx="61">
                  <c:v>2117.8499999999976</c:v>
                </c:pt>
                <c:pt idx="62">
                  <c:v>2115.6499999999978</c:v>
                </c:pt>
                <c:pt idx="63">
                  <c:v>2169.2499999999977</c:v>
                </c:pt>
                <c:pt idx="64">
                  <c:v>2160.8499999999976</c:v>
                </c:pt>
                <c:pt idx="65">
                  <c:v>2833.8499999999976</c:v>
                </c:pt>
                <c:pt idx="66">
                  <c:v>2867.4499999999975</c:v>
                </c:pt>
                <c:pt idx="67">
                  <c:v>2901.0499999999975</c:v>
                </c:pt>
                <c:pt idx="68">
                  <c:v>3009.0499999999975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A-4C23-8DEE-7C342DEFD191}"/>
            </c:ext>
          </c:extLst>
        </c:ser>
        <c:ser>
          <c:idx val="1"/>
          <c:order val="1"/>
          <c:tx>
            <c:strRef>
              <c:f>operaciones!$H$1</c:f>
              <c:strCache>
                <c:ptCount val="1"/>
                <c:pt idx="0">
                  <c:v>Max DD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operaciones!$H$2:$H$300</c:f>
              <c:numCache>
                <c:formatCode>#,##0.00</c:formatCode>
                <c:ptCount val="2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-34.399999999999977</c:v>
                </c:pt>
                <c:pt idx="5">
                  <c:v>-94.799999999999955</c:v>
                </c:pt>
                <c:pt idx="6">
                  <c:v>-799.8</c:v>
                </c:pt>
                <c:pt idx="7">
                  <c:v>-799.8</c:v>
                </c:pt>
                <c:pt idx="8">
                  <c:v>-799.8</c:v>
                </c:pt>
                <c:pt idx="9">
                  <c:v>-799.8</c:v>
                </c:pt>
                <c:pt idx="10">
                  <c:v>-808.39999999999986</c:v>
                </c:pt>
                <c:pt idx="11">
                  <c:v>-808.39999999999986</c:v>
                </c:pt>
                <c:pt idx="12">
                  <c:v>-808.39999999999986</c:v>
                </c:pt>
                <c:pt idx="13">
                  <c:v>-839.49999999999977</c:v>
                </c:pt>
                <c:pt idx="14">
                  <c:v>-839.79999999999984</c:v>
                </c:pt>
                <c:pt idx="15">
                  <c:v>-895.79999999999984</c:v>
                </c:pt>
                <c:pt idx="16">
                  <c:v>-895.79999999999984</c:v>
                </c:pt>
                <c:pt idx="17">
                  <c:v>-895.79999999999984</c:v>
                </c:pt>
                <c:pt idx="18">
                  <c:v>-1821.8999999999999</c:v>
                </c:pt>
                <c:pt idx="19">
                  <c:v>-1824.1</c:v>
                </c:pt>
                <c:pt idx="20">
                  <c:v>-1824.1</c:v>
                </c:pt>
                <c:pt idx="21">
                  <c:v>-1824.1</c:v>
                </c:pt>
                <c:pt idx="22">
                  <c:v>-1824.1</c:v>
                </c:pt>
                <c:pt idx="23">
                  <c:v>-1824.1</c:v>
                </c:pt>
                <c:pt idx="24">
                  <c:v>-1824.1</c:v>
                </c:pt>
                <c:pt idx="25">
                  <c:v>-1824.1</c:v>
                </c:pt>
                <c:pt idx="26">
                  <c:v>-1824.1</c:v>
                </c:pt>
                <c:pt idx="27">
                  <c:v>-1824.1</c:v>
                </c:pt>
                <c:pt idx="28">
                  <c:v>-1824.1</c:v>
                </c:pt>
                <c:pt idx="29">
                  <c:v>-1824.1</c:v>
                </c:pt>
                <c:pt idx="30">
                  <c:v>-1824.1</c:v>
                </c:pt>
                <c:pt idx="31">
                  <c:v>-1824.1</c:v>
                </c:pt>
                <c:pt idx="32">
                  <c:v>-1824.1</c:v>
                </c:pt>
                <c:pt idx="33">
                  <c:v>-1824.1</c:v>
                </c:pt>
                <c:pt idx="34">
                  <c:v>-1824.1</c:v>
                </c:pt>
                <c:pt idx="35">
                  <c:v>-1824.1</c:v>
                </c:pt>
                <c:pt idx="36">
                  <c:v>-1824.1</c:v>
                </c:pt>
                <c:pt idx="37">
                  <c:v>-1824.1</c:v>
                </c:pt>
                <c:pt idx="38">
                  <c:v>-1824.1</c:v>
                </c:pt>
                <c:pt idx="39">
                  <c:v>-1824.1</c:v>
                </c:pt>
                <c:pt idx="40">
                  <c:v>-1824.1</c:v>
                </c:pt>
                <c:pt idx="41">
                  <c:v>-1824.1</c:v>
                </c:pt>
                <c:pt idx="42">
                  <c:v>-1824.1</c:v>
                </c:pt>
                <c:pt idx="43">
                  <c:v>-1824.1</c:v>
                </c:pt>
                <c:pt idx="44">
                  <c:v>-1824.1</c:v>
                </c:pt>
                <c:pt idx="45">
                  <c:v>-1824.1</c:v>
                </c:pt>
                <c:pt idx="46">
                  <c:v>-1824.1</c:v>
                </c:pt>
                <c:pt idx="47">
                  <c:v>-1824.1</c:v>
                </c:pt>
                <c:pt idx="48">
                  <c:v>-1824.1</c:v>
                </c:pt>
                <c:pt idx="49">
                  <c:v>-1824.1</c:v>
                </c:pt>
                <c:pt idx="50">
                  <c:v>-1824.1</c:v>
                </c:pt>
                <c:pt idx="51">
                  <c:v>-1824.1</c:v>
                </c:pt>
                <c:pt idx="52">
                  <c:v>-1824.1</c:v>
                </c:pt>
                <c:pt idx="53">
                  <c:v>-1824.1</c:v>
                </c:pt>
                <c:pt idx="54">
                  <c:v>-1824.1</c:v>
                </c:pt>
                <c:pt idx="55">
                  <c:v>-1824.1</c:v>
                </c:pt>
                <c:pt idx="56">
                  <c:v>-1824.1</c:v>
                </c:pt>
                <c:pt idx="57">
                  <c:v>-1824.1</c:v>
                </c:pt>
                <c:pt idx="58">
                  <c:v>-1824.1</c:v>
                </c:pt>
                <c:pt idx="59">
                  <c:v>-1824.1</c:v>
                </c:pt>
                <c:pt idx="60">
                  <c:v>-1824.1</c:v>
                </c:pt>
                <c:pt idx="61">
                  <c:v>-1824.1</c:v>
                </c:pt>
                <c:pt idx="62">
                  <c:v>-1824.1</c:v>
                </c:pt>
                <c:pt idx="63">
                  <c:v>-1824.1</c:v>
                </c:pt>
                <c:pt idx="64">
                  <c:v>-1824.1</c:v>
                </c:pt>
                <c:pt idx="65">
                  <c:v>-1824.1</c:v>
                </c:pt>
                <c:pt idx="66">
                  <c:v>-1824.1</c:v>
                </c:pt>
                <c:pt idx="67">
                  <c:v>-1824.1</c:v>
                </c:pt>
                <c:pt idx="68">
                  <c:v>-1824.1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A-4C23-8DEE-7C342DEFD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612224"/>
        <c:axId val="446617144"/>
      </c:lineChart>
      <c:catAx>
        <c:axId val="446612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operaciones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6617144"/>
        <c:crosses val="autoZero"/>
        <c:auto val="1"/>
        <c:lblAlgn val="ctr"/>
        <c:lblOffset val="100"/>
        <c:noMultiLvlLbl val="0"/>
      </c:catAx>
      <c:valAx>
        <c:axId val="446617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Capital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661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Resultados operaciones</a:t>
            </a:r>
          </a:p>
        </c:rich>
      </c:tx>
      <c:layout>
        <c:manualLayout>
          <c:xMode val="edge"/>
          <c:yMode val="edge"/>
          <c:x val="0.362458223972003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operaciones!$J$1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operaciones!$J$2:$J$300</c:f>
              <c:numCache>
                <c:formatCode>General</c:formatCode>
                <c:ptCount val="299"/>
                <c:pt idx="0">
                  <c:v>0</c:v>
                </c:pt>
                <c:pt idx="1">
                  <c:v>148</c:v>
                </c:pt>
                <c:pt idx="2">
                  <c:v>250.6</c:v>
                </c:pt>
                <c:pt idx="3">
                  <c:v>22.6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23.6</c:v>
                </c:pt>
                <c:pt idx="8">
                  <c:v>24.6</c:v>
                </c:pt>
                <c:pt idx="9">
                  <c:v>0.60000000000000009</c:v>
                </c:pt>
                <c:pt idx="10">
                  <c:v>0</c:v>
                </c:pt>
                <c:pt idx="11">
                  <c:v>30.6</c:v>
                </c:pt>
                <c:pt idx="12">
                  <c:v>5.6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91</c:v>
                </c:pt>
                <c:pt idx="17">
                  <c:v>52.9</c:v>
                </c:pt>
                <c:pt idx="18">
                  <c:v>0</c:v>
                </c:pt>
                <c:pt idx="19">
                  <c:v>0</c:v>
                </c:pt>
                <c:pt idx="20">
                  <c:v>53.6</c:v>
                </c:pt>
                <c:pt idx="21">
                  <c:v>0</c:v>
                </c:pt>
                <c:pt idx="22">
                  <c:v>673</c:v>
                </c:pt>
                <c:pt idx="23">
                  <c:v>33.6</c:v>
                </c:pt>
                <c:pt idx="24">
                  <c:v>33.6</c:v>
                </c:pt>
                <c:pt idx="25">
                  <c:v>1557</c:v>
                </c:pt>
                <c:pt idx="26">
                  <c:v>23.5</c:v>
                </c:pt>
                <c:pt idx="27">
                  <c:v>232.6</c:v>
                </c:pt>
                <c:pt idx="28">
                  <c:v>33.6</c:v>
                </c:pt>
                <c:pt idx="29">
                  <c:v>117.6</c:v>
                </c:pt>
                <c:pt idx="30">
                  <c:v>0</c:v>
                </c:pt>
                <c:pt idx="31">
                  <c:v>0</c:v>
                </c:pt>
                <c:pt idx="32">
                  <c:v>366.55</c:v>
                </c:pt>
                <c:pt idx="33">
                  <c:v>405</c:v>
                </c:pt>
                <c:pt idx="34">
                  <c:v>0</c:v>
                </c:pt>
                <c:pt idx="35">
                  <c:v>0</c:v>
                </c:pt>
                <c:pt idx="36">
                  <c:v>32.6</c:v>
                </c:pt>
                <c:pt idx="37">
                  <c:v>815</c:v>
                </c:pt>
                <c:pt idx="38">
                  <c:v>797.6</c:v>
                </c:pt>
                <c:pt idx="39">
                  <c:v>0</c:v>
                </c:pt>
                <c:pt idx="40">
                  <c:v>0</c:v>
                </c:pt>
                <c:pt idx="41">
                  <c:v>47.6</c:v>
                </c:pt>
                <c:pt idx="42">
                  <c:v>157.6</c:v>
                </c:pt>
                <c:pt idx="43">
                  <c:v>53.6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377.6</c:v>
                </c:pt>
                <c:pt idx="52">
                  <c:v>407.6</c:v>
                </c:pt>
                <c:pt idx="53">
                  <c:v>0</c:v>
                </c:pt>
                <c:pt idx="54">
                  <c:v>30.6</c:v>
                </c:pt>
                <c:pt idx="55">
                  <c:v>5.6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91</c:v>
                </c:pt>
                <c:pt idx="60">
                  <c:v>52.9</c:v>
                </c:pt>
                <c:pt idx="61">
                  <c:v>0</c:v>
                </c:pt>
                <c:pt idx="62">
                  <c:v>0</c:v>
                </c:pt>
                <c:pt idx="63">
                  <c:v>53.6</c:v>
                </c:pt>
                <c:pt idx="64">
                  <c:v>0</c:v>
                </c:pt>
                <c:pt idx="65">
                  <c:v>673</c:v>
                </c:pt>
                <c:pt idx="66">
                  <c:v>33.6</c:v>
                </c:pt>
                <c:pt idx="67">
                  <c:v>33.6</c:v>
                </c:pt>
                <c:pt idx="68">
                  <c:v>108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6-4AD6-A3A0-4F77A33E7175}"/>
            </c:ext>
          </c:extLst>
        </c:ser>
        <c:ser>
          <c:idx val="1"/>
          <c:order val="1"/>
          <c:tx>
            <c:strRef>
              <c:f>operaciones!$K$1</c:f>
              <c:strCache>
                <c:ptCount val="1"/>
                <c:pt idx="0">
                  <c:v>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operaciones!$K$2:$K$300</c:f>
              <c:numCache>
                <c:formatCode>General</c:formatCode>
                <c:ptCount val="2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-34.4</c:v>
                </c:pt>
                <c:pt idx="5">
                  <c:v>-60.4</c:v>
                </c:pt>
                <c:pt idx="6">
                  <c:v>-705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-57.4</c:v>
                </c:pt>
                <c:pt idx="11">
                  <c:v>0</c:v>
                </c:pt>
                <c:pt idx="12">
                  <c:v>0</c:v>
                </c:pt>
                <c:pt idx="13">
                  <c:v>-67.3</c:v>
                </c:pt>
                <c:pt idx="14">
                  <c:v>-0.29999999999999982</c:v>
                </c:pt>
                <c:pt idx="15">
                  <c:v>-56</c:v>
                </c:pt>
                <c:pt idx="16">
                  <c:v>0</c:v>
                </c:pt>
                <c:pt idx="17">
                  <c:v>0</c:v>
                </c:pt>
                <c:pt idx="18">
                  <c:v>-1070</c:v>
                </c:pt>
                <c:pt idx="19">
                  <c:v>-2.2000000000000002</c:v>
                </c:pt>
                <c:pt idx="20">
                  <c:v>0</c:v>
                </c:pt>
                <c:pt idx="21">
                  <c:v>-8.4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-10.4</c:v>
                </c:pt>
                <c:pt idx="31">
                  <c:v>-100.4</c:v>
                </c:pt>
                <c:pt idx="32">
                  <c:v>0</c:v>
                </c:pt>
                <c:pt idx="33">
                  <c:v>0</c:v>
                </c:pt>
                <c:pt idx="34">
                  <c:v>-0.39999999999999991</c:v>
                </c:pt>
                <c:pt idx="35">
                  <c:v>-660.4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-22.4</c:v>
                </c:pt>
                <c:pt idx="40">
                  <c:v>-76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-62.4</c:v>
                </c:pt>
                <c:pt idx="45">
                  <c:v>-101.4</c:v>
                </c:pt>
                <c:pt idx="46">
                  <c:v>-122.4</c:v>
                </c:pt>
                <c:pt idx="47">
                  <c:v>-300.39999999999998</c:v>
                </c:pt>
                <c:pt idx="48">
                  <c:v>-386.4</c:v>
                </c:pt>
                <c:pt idx="49">
                  <c:v>-32.4</c:v>
                </c:pt>
                <c:pt idx="50">
                  <c:v>-68.400000000000006</c:v>
                </c:pt>
                <c:pt idx="51">
                  <c:v>0</c:v>
                </c:pt>
                <c:pt idx="52">
                  <c:v>0</c:v>
                </c:pt>
                <c:pt idx="53">
                  <c:v>-57.4</c:v>
                </c:pt>
                <c:pt idx="54">
                  <c:v>0</c:v>
                </c:pt>
                <c:pt idx="55">
                  <c:v>0</c:v>
                </c:pt>
                <c:pt idx="56">
                  <c:v>-67.3</c:v>
                </c:pt>
                <c:pt idx="57">
                  <c:v>-0.29999999999999982</c:v>
                </c:pt>
                <c:pt idx="58">
                  <c:v>-56</c:v>
                </c:pt>
                <c:pt idx="59">
                  <c:v>0</c:v>
                </c:pt>
                <c:pt idx="60">
                  <c:v>0</c:v>
                </c:pt>
                <c:pt idx="61">
                  <c:v>-745</c:v>
                </c:pt>
                <c:pt idx="62">
                  <c:v>-2.2000000000000002</c:v>
                </c:pt>
                <c:pt idx="63">
                  <c:v>0</c:v>
                </c:pt>
                <c:pt idx="64">
                  <c:v>-8.4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6-4AD6-A3A0-4F77A33E7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7413392"/>
        <c:axId val="537415032"/>
      </c:barChart>
      <c:catAx>
        <c:axId val="537413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número de operación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15032"/>
        <c:crosses val="autoZero"/>
        <c:auto val="1"/>
        <c:lblAlgn val="ctr"/>
        <c:lblOffset val="100"/>
        <c:noMultiLvlLbl val="0"/>
      </c:catAx>
      <c:valAx>
        <c:axId val="53741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$</a:t>
                </a:r>
                <a:r>
                  <a:rPr lang="es-ES" baseline="0"/>
                  <a:t> ganancia/perdida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741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_xlchart.v1.0</cx:f>
      </cx:numDim>
    </cx:data>
  </cx:chartData>
  <cx:chart>
    <cx:title pos="t" align="ctr" overlay="0">
      <cx:tx>
        <cx:txData>
          <cx:v>Histograma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Histograma</a:t>
          </a:r>
        </a:p>
      </cx:txPr>
    </cx:title>
    <cx:plotArea>
      <cx:plotAreaRegion>
        <cx:series layoutId="clusteredColumn" uniqueId="{A3676176-3C76-4330-83BD-C22A309667E4}">
          <cx:dataLabels pos="outEnd">
            <cx:visibility seriesName="0" categoryName="0" value="1"/>
          </cx:dataLabels>
          <cx:dataId val="0"/>
          <cx:layoutPr>
            <cx:binning intervalClosed="r"/>
          </cx:layoutPr>
        </cx:series>
      </cx:plotAreaRegion>
      <cx:axis id="0">
        <cx:catScaling gapWidth="0"/>
        <cx:tickLabels/>
        <cx:numFmt formatCode="Estándar" sourceLinked="0"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42861</xdr:rowOff>
    </xdr:from>
    <xdr:to>
      <xdr:col>15</xdr:col>
      <xdr:colOff>38100</xdr:colOff>
      <xdr:row>32</xdr:row>
      <xdr:rowOff>123825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FE05DD95-BD89-4908-98C7-09FDF5211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23812</xdr:rowOff>
    </xdr:from>
    <xdr:to>
      <xdr:col>7</xdr:col>
      <xdr:colOff>609600</xdr:colOff>
      <xdr:row>19</xdr:row>
      <xdr:rowOff>57150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5">
              <a:extLst>
                <a:ext uri="{FF2B5EF4-FFF2-40B4-BE49-F238E27FC236}">
                  <a16:creationId xmlns:a16="http://schemas.microsoft.com/office/drawing/2014/main" id="{538026E1-B15E-4186-A198-7E7941997AD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42950" y="214312"/>
              <a:ext cx="5200650" cy="34623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8</xdr:col>
      <xdr:colOff>295274</xdr:colOff>
      <xdr:row>1</xdr:row>
      <xdr:rowOff>38105</xdr:rowOff>
    </xdr:from>
    <xdr:to>
      <xdr:col>17</xdr:col>
      <xdr:colOff>285749</xdr:colOff>
      <xdr:row>19</xdr:row>
      <xdr:rowOff>47624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EBDC8B90-2320-4FFA-882E-E2B9CB8D3D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estrategiastrading.com/ratios-para-evaluar-sistemas-de-trad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3B7B-CC93-49CE-A019-277C0C2A7E29}">
  <dimension ref="A1:K75"/>
  <sheetViews>
    <sheetView tabSelected="1" workbookViewId="0">
      <pane ySplit="1" topLeftCell="A2" activePane="bottomLeft" state="frozen"/>
      <selection pane="bottomLeft" activeCell="N12" sqref="N12"/>
    </sheetView>
  </sheetViews>
  <sheetFormatPr baseColWidth="10" defaultRowHeight="15" x14ac:dyDescent="0.25"/>
  <cols>
    <col min="1" max="1" width="10.85546875" customWidth="1"/>
    <col min="3" max="3" width="12.85546875" customWidth="1"/>
    <col min="4" max="4" width="24.7109375" customWidth="1"/>
    <col min="5" max="5" width="10.140625" customWidth="1"/>
    <col min="6" max="6" width="11.42578125" style="4"/>
    <col min="7" max="7" width="11.42578125" style="5"/>
    <col min="9" max="9" width="2.7109375" style="26" customWidth="1"/>
  </cols>
  <sheetData>
    <row r="1" spans="1:11" s="1" customFormat="1" ht="36" customHeight="1" x14ac:dyDescent="0.25">
      <c r="A1" s="27" t="s">
        <v>3</v>
      </c>
      <c r="B1" s="28" t="s">
        <v>0</v>
      </c>
      <c r="C1" s="29" t="s">
        <v>2</v>
      </c>
      <c r="E1" s="20" t="s">
        <v>1</v>
      </c>
      <c r="F1" s="21" t="s">
        <v>4</v>
      </c>
      <c r="G1" s="21" t="s">
        <v>5</v>
      </c>
      <c r="H1" s="22" t="s">
        <v>6</v>
      </c>
      <c r="I1" s="24"/>
      <c r="J1" s="23" t="s">
        <v>21</v>
      </c>
      <c r="K1" s="23" t="s">
        <v>22</v>
      </c>
    </row>
    <row r="2" spans="1:11" x14ac:dyDescent="0.25">
      <c r="A2" s="6">
        <v>0</v>
      </c>
      <c r="B2" s="7">
        <v>0</v>
      </c>
      <c r="C2" s="8">
        <v>0</v>
      </c>
      <c r="E2" s="16">
        <f t="shared" ref="E2:E33" si="0">B2-C2</f>
        <v>0</v>
      </c>
      <c r="F2" s="13">
        <f>E2</f>
        <v>0</v>
      </c>
      <c r="G2" s="14">
        <f>F2-(MAX(F$2:F2))</f>
        <v>0</v>
      </c>
      <c r="H2" s="15">
        <f>MIN(G$2:G2)</f>
        <v>0</v>
      </c>
      <c r="I2" s="13"/>
      <c r="J2" t="b">
        <f>IF(E2&gt;0,E2)</f>
        <v>0</v>
      </c>
      <c r="K2" t="b">
        <f>IF(E2&lt;0,E2)</f>
        <v>0</v>
      </c>
    </row>
    <row r="3" spans="1:11" x14ac:dyDescent="0.25">
      <c r="A3" s="9">
        <v>1</v>
      </c>
      <c r="B3" s="10">
        <v>150</v>
      </c>
      <c r="C3" s="11">
        <v>2</v>
      </c>
      <c r="E3" s="16">
        <f t="shared" si="0"/>
        <v>148</v>
      </c>
      <c r="F3" s="13">
        <f t="shared" ref="F3:F34" si="1">F2+E3</f>
        <v>148</v>
      </c>
      <c r="G3" s="14">
        <f>F3-(MAX(F$2:F3))</f>
        <v>0</v>
      </c>
      <c r="H3" s="15">
        <f>MIN(G$2:G3)</f>
        <v>0</v>
      </c>
      <c r="I3" s="13"/>
      <c r="J3">
        <f t="shared" ref="J3:J66" si="2">IF(E3&gt;0,E3)</f>
        <v>148</v>
      </c>
      <c r="K3" t="b">
        <f t="shared" ref="K3:K66" si="3">IF(E3&lt;0,E3)</f>
        <v>0</v>
      </c>
    </row>
    <row r="4" spans="1:11" x14ac:dyDescent="0.25">
      <c r="A4" s="9">
        <v>2</v>
      </c>
      <c r="B4" s="10">
        <v>253</v>
      </c>
      <c r="C4" s="11">
        <v>2.4</v>
      </c>
      <c r="D4" s="17" t="s">
        <v>10</v>
      </c>
      <c r="E4" s="16">
        <f t="shared" si="0"/>
        <v>250.6</v>
      </c>
      <c r="F4" s="13">
        <f t="shared" si="1"/>
        <v>398.6</v>
      </c>
      <c r="G4" s="14">
        <f>F4-(MAX(F$2:F4))</f>
        <v>0</v>
      </c>
      <c r="H4" s="15">
        <f>MIN(G$2:G4)</f>
        <v>0</v>
      </c>
      <c r="I4" s="13"/>
      <c r="J4">
        <f t="shared" si="2"/>
        <v>250.6</v>
      </c>
      <c r="K4" t="b">
        <f t="shared" si="3"/>
        <v>0</v>
      </c>
    </row>
    <row r="5" spans="1:11" x14ac:dyDescent="0.25">
      <c r="A5" s="9">
        <v>3</v>
      </c>
      <c r="B5" s="10">
        <v>25</v>
      </c>
      <c r="C5" s="11">
        <v>2.4</v>
      </c>
      <c r="D5" s="17"/>
      <c r="E5" s="16">
        <f t="shared" si="0"/>
        <v>22.6</v>
      </c>
      <c r="F5" s="13">
        <f t="shared" si="1"/>
        <v>421.20000000000005</v>
      </c>
      <c r="G5" s="14">
        <f>F5-(MAX(F$2:F5))</f>
        <v>0</v>
      </c>
      <c r="H5" s="15">
        <f>MIN(G$2:G5)</f>
        <v>0</v>
      </c>
      <c r="I5" s="13"/>
      <c r="J5">
        <f t="shared" si="2"/>
        <v>22.6</v>
      </c>
      <c r="K5" t="b">
        <f t="shared" si="3"/>
        <v>0</v>
      </c>
    </row>
    <row r="6" spans="1:11" x14ac:dyDescent="0.25">
      <c r="A6" s="9">
        <v>4</v>
      </c>
      <c r="B6" s="10">
        <v>-32</v>
      </c>
      <c r="C6" s="11">
        <v>2.4</v>
      </c>
      <c r="D6" s="17"/>
      <c r="E6" s="16">
        <f t="shared" si="0"/>
        <v>-34.4</v>
      </c>
      <c r="F6" s="13">
        <f t="shared" si="1"/>
        <v>386.80000000000007</v>
      </c>
      <c r="G6" s="14">
        <f>F6-(MAX(F$2:F6))</f>
        <v>-34.399999999999977</v>
      </c>
      <c r="H6" s="15">
        <f>MIN(G$2:G6)</f>
        <v>-34.399999999999977</v>
      </c>
      <c r="I6" s="13"/>
      <c r="J6" t="b">
        <f t="shared" si="2"/>
        <v>0</v>
      </c>
      <c r="K6">
        <f t="shared" si="3"/>
        <v>-34.4</v>
      </c>
    </row>
    <row r="7" spans="1:11" x14ac:dyDescent="0.25">
      <c r="A7" s="9">
        <v>5</v>
      </c>
      <c r="B7" s="10">
        <v>-58</v>
      </c>
      <c r="C7" s="11">
        <v>2.4</v>
      </c>
      <c r="D7" s="17"/>
      <c r="E7" s="16">
        <f t="shared" si="0"/>
        <v>-60.4</v>
      </c>
      <c r="F7" s="13">
        <f t="shared" si="1"/>
        <v>326.40000000000009</v>
      </c>
      <c r="G7" s="14">
        <f>F7-(MAX(F$2:F7))</f>
        <v>-94.799999999999955</v>
      </c>
      <c r="H7" s="15">
        <f>MIN(G$2:G7)</f>
        <v>-94.799999999999955</v>
      </c>
      <c r="I7" s="13"/>
      <c r="J7" t="b">
        <f t="shared" si="2"/>
        <v>0</v>
      </c>
      <c r="K7">
        <f t="shared" si="3"/>
        <v>-60.4</v>
      </c>
    </row>
    <row r="8" spans="1:11" x14ac:dyDescent="0.25">
      <c r="A8" s="9">
        <v>6</v>
      </c>
      <c r="B8" s="10">
        <v>-699</v>
      </c>
      <c r="C8" s="11">
        <v>6</v>
      </c>
      <c r="D8" s="18" t="s">
        <v>17</v>
      </c>
      <c r="E8" s="16">
        <f t="shared" si="0"/>
        <v>-705</v>
      </c>
      <c r="F8" s="13">
        <f t="shared" si="1"/>
        <v>-378.59999999999991</v>
      </c>
      <c r="G8" s="14">
        <f>F8-(MAX(F$2:F8))</f>
        <v>-799.8</v>
      </c>
      <c r="H8" s="15">
        <f>MIN(G$2:G8)</f>
        <v>-799.8</v>
      </c>
      <c r="I8" s="13"/>
      <c r="J8" t="b">
        <f t="shared" si="2"/>
        <v>0</v>
      </c>
      <c r="K8">
        <f t="shared" si="3"/>
        <v>-705</v>
      </c>
    </row>
    <row r="9" spans="1:11" x14ac:dyDescent="0.25">
      <c r="A9" s="9">
        <v>7</v>
      </c>
      <c r="B9" s="10">
        <v>26</v>
      </c>
      <c r="C9" s="11">
        <v>2.4</v>
      </c>
      <c r="D9" s="18"/>
      <c r="E9" s="16">
        <f t="shared" si="0"/>
        <v>23.6</v>
      </c>
      <c r="F9" s="13">
        <f t="shared" si="1"/>
        <v>-354.99999999999989</v>
      </c>
      <c r="G9" s="14">
        <f>F9-(MAX(F$2:F9))</f>
        <v>-776.19999999999993</v>
      </c>
      <c r="H9" s="15">
        <f>MIN(G$2:G9)</f>
        <v>-799.8</v>
      </c>
      <c r="I9" s="13"/>
      <c r="J9">
        <f t="shared" si="2"/>
        <v>23.6</v>
      </c>
      <c r="K9" t="b">
        <f t="shared" si="3"/>
        <v>0</v>
      </c>
    </row>
    <row r="10" spans="1:11" x14ac:dyDescent="0.25">
      <c r="A10" s="9">
        <v>8</v>
      </c>
      <c r="B10" s="10">
        <v>27</v>
      </c>
      <c r="C10" s="11">
        <v>2.4</v>
      </c>
      <c r="D10" s="18"/>
      <c r="E10" s="16">
        <f t="shared" si="0"/>
        <v>24.6</v>
      </c>
      <c r="F10" s="13">
        <f t="shared" si="1"/>
        <v>-330.39999999999986</v>
      </c>
      <c r="G10" s="14">
        <f>F10-(MAX(F$2:F10))</f>
        <v>-751.59999999999991</v>
      </c>
      <c r="H10" s="15">
        <f>MIN(G$2:G10)</f>
        <v>-799.8</v>
      </c>
      <c r="I10" s="13"/>
      <c r="J10">
        <f t="shared" si="2"/>
        <v>24.6</v>
      </c>
      <c r="K10" t="b">
        <f t="shared" si="3"/>
        <v>0</v>
      </c>
    </row>
    <row r="11" spans="1:11" x14ac:dyDescent="0.25">
      <c r="A11" s="9">
        <v>9</v>
      </c>
      <c r="B11" s="10">
        <v>3</v>
      </c>
      <c r="C11" s="11">
        <v>2.4</v>
      </c>
      <c r="D11" s="18"/>
      <c r="E11" s="16">
        <f t="shared" si="0"/>
        <v>0.60000000000000009</v>
      </c>
      <c r="F11" s="13">
        <f t="shared" si="1"/>
        <v>-329.79999999999984</v>
      </c>
      <c r="G11" s="14">
        <f>F11-(MAX(F$2:F11))</f>
        <v>-750.99999999999989</v>
      </c>
      <c r="H11" s="15">
        <f>MIN(G$2:G11)</f>
        <v>-799.8</v>
      </c>
      <c r="I11" s="13"/>
      <c r="J11">
        <f t="shared" si="2"/>
        <v>0.60000000000000009</v>
      </c>
      <c r="K11" t="b">
        <f t="shared" si="3"/>
        <v>0</v>
      </c>
    </row>
    <row r="12" spans="1:11" x14ac:dyDescent="0.25">
      <c r="A12" s="9">
        <v>10</v>
      </c>
      <c r="B12" s="10">
        <v>-55</v>
      </c>
      <c r="C12" s="11">
        <v>2.4</v>
      </c>
      <c r="E12" s="16">
        <f t="shared" si="0"/>
        <v>-57.4</v>
      </c>
      <c r="F12" s="13">
        <f t="shared" si="1"/>
        <v>-387.19999999999982</v>
      </c>
      <c r="G12" s="14">
        <f>F12-(MAX(F$2:F12))</f>
        <v>-808.39999999999986</v>
      </c>
      <c r="H12" s="15">
        <f>MIN(G$2:G12)</f>
        <v>-808.39999999999986</v>
      </c>
      <c r="I12" s="13"/>
      <c r="J12" t="b">
        <f t="shared" si="2"/>
        <v>0</v>
      </c>
      <c r="K12">
        <f t="shared" si="3"/>
        <v>-57.4</v>
      </c>
    </row>
    <row r="13" spans="1:11" x14ac:dyDescent="0.25">
      <c r="A13" s="9">
        <v>11</v>
      </c>
      <c r="B13" s="10">
        <v>33</v>
      </c>
      <c r="C13" s="11">
        <v>2.4</v>
      </c>
      <c r="E13" s="16">
        <f t="shared" si="0"/>
        <v>30.6</v>
      </c>
      <c r="F13" s="13">
        <f t="shared" si="1"/>
        <v>-356.5999999999998</v>
      </c>
      <c r="G13" s="14">
        <f>F13-(MAX(F$2:F13))</f>
        <v>-777.79999999999984</v>
      </c>
      <c r="H13" s="15">
        <f>MIN(G$2:G13)</f>
        <v>-808.39999999999986</v>
      </c>
      <c r="I13" s="13"/>
      <c r="J13">
        <f t="shared" si="2"/>
        <v>30.6</v>
      </c>
      <c r="K13" t="b">
        <f t="shared" si="3"/>
        <v>0</v>
      </c>
    </row>
    <row r="14" spans="1:11" x14ac:dyDescent="0.25">
      <c r="A14" s="9">
        <v>12</v>
      </c>
      <c r="B14" s="10">
        <v>8</v>
      </c>
      <c r="C14" s="11">
        <v>2.4</v>
      </c>
      <c r="E14" s="16">
        <f t="shared" si="0"/>
        <v>5.6</v>
      </c>
      <c r="F14" s="13">
        <f t="shared" si="1"/>
        <v>-350.99999999999977</v>
      </c>
      <c r="G14" s="14">
        <f>F14-(MAX(F$2:F14))</f>
        <v>-772.19999999999982</v>
      </c>
      <c r="H14" s="15">
        <f>MIN(G$2:G14)</f>
        <v>-808.39999999999986</v>
      </c>
      <c r="I14" s="13"/>
      <c r="J14">
        <f t="shared" si="2"/>
        <v>5.6</v>
      </c>
      <c r="K14" t="b">
        <f t="shared" si="3"/>
        <v>0</v>
      </c>
    </row>
    <row r="15" spans="1:11" x14ac:dyDescent="0.25">
      <c r="A15" s="9">
        <v>13</v>
      </c>
      <c r="B15" s="10">
        <v>-65</v>
      </c>
      <c r="C15" s="11">
        <v>2.2999999999999998</v>
      </c>
      <c r="E15" s="16">
        <f t="shared" si="0"/>
        <v>-67.3</v>
      </c>
      <c r="F15" s="13">
        <f t="shared" si="1"/>
        <v>-418.29999999999978</v>
      </c>
      <c r="G15" s="14">
        <f>F15-(MAX(F$2:F15))</f>
        <v>-839.49999999999977</v>
      </c>
      <c r="H15" s="15">
        <f>MIN(G$2:G15)</f>
        <v>-839.49999999999977</v>
      </c>
      <c r="I15" s="13"/>
      <c r="J15" t="b">
        <f t="shared" si="2"/>
        <v>0</v>
      </c>
      <c r="K15">
        <f t="shared" si="3"/>
        <v>-67.3</v>
      </c>
    </row>
    <row r="16" spans="1:11" x14ac:dyDescent="0.25">
      <c r="A16" s="9">
        <v>14</v>
      </c>
      <c r="B16" s="10">
        <v>2</v>
      </c>
      <c r="C16" s="11">
        <v>2.2999999999999998</v>
      </c>
      <c r="E16" s="16">
        <f t="shared" si="0"/>
        <v>-0.29999999999999982</v>
      </c>
      <c r="F16" s="13">
        <f t="shared" si="1"/>
        <v>-418.5999999999998</v>
      </c>
      <c r="G16" s="14">
        <f>F16-(MAX(F$2:F16))</f>
        <v>-839.79999999999984</v>
      </c>
      <c r="H16" s="15">
        <f>MIN(G$2:G16)</f>
        <v>-839.79999999999984</v>
      </c>
      <c r="I16" s="13"/>
      <c r="J16" t="b">
        <f t="shared" si="2"/>
        <v>0</v>
      </c>
      <c r="K16">
        <f t="shared" si="3"/>
        <v>-0.29999999999999982</v>
      </c>
    </row>
    <row r="17" spans="1:11" x14ac:dyDescent="0.25">
      <c r="A17" s="9">
        <v>15</v>
      </c>
      <c r="B17" s="10">
        <v>-51</v>
      </c>
      <c r="C17" s="11">
        <v>5</v>
      </c>
      <c r="E17" s="16">
        <f t="shared" si="0"/>
        <v>-56</v>
      </c>
      <c r="F17" s="13">
        <f t="shared" si="1"/>
        <v>-474.5999999999998</v>
      </c>
      <c r="G17" s="14">
        <f>F17-(MAX(F$2:F17))</f>
        <v>-895.79999999999984</v>
      </c>
      <c r="H17" s="15">
        <f>MIN(G$2:G17)</f>
        <v>-895.79999999999984</v>
      </c>
      <c r="I17" s="13"/>
      <c r="J17" t="b">
        <f t="shared" si="2"/>
        <v>0</v>
      </c>
      <c r="K17">
        <f t="shared" si="3"/>
        <v>-56</v>
      </c>
    </row>
    <row r="18" spans="1:11" x14ac:dyDescent="0.25">
      <c r="A18" s="9">
        <v>16</v>
      </c>
      <c r="B18" s="10">
        <v>99</v>
      </c>
      <c r="C18" s="11">
        <v>8</v>
      </c>
      <c r="E18" s="16">
        <f t="shared" si="0"/>
        <v>91</v>
      </c>
      <c r="F18" s="13">
        <f t="shared" si="1"/>
        <v>-383.5999999999998</v>
      </c>
      <c r="G18" s="14">
        <f>F18-(MAX(F$2:F18))</f>
        <v>-804.79999999999984</v>
      </c>
      <c r="H18" s="15">
        <f>MIN(G$2:G18)</f>
        <v>-895.79999999999984</v>
      </c>
      <c r="I18" s="13"/>
      <c r="J18">
        <f t="shared" si="2"/>
        <v>91</v>
      </c>
      <c r="K18" t="b">
        <f t="shared" si="3"/>
        <v>0</v>
      </c>
    </row>
    <row r="19" spans="1:11" x14ac:dyDescent="0.25">
      <c r="A19" s="9">
        <v>17</v>
      </c>
      <c r="B19" s="10">
        <v>55</v>
      </c>
      <c r="C19" s="11">
        <v>2.1</v>
      </c>
      <c r="E19" s="16">
        <f t="shared" si="0"/>
        <v>52.9</v>
      </c>
      <c r="F19" s="13">
        <f t="shared" si="1"/>
        <v>-330.69999999999982</v>
      </c>
      <c r="G19" s="14">
        <f>F19-(MAX(F$2:F19))</f>
        <v>-751.89999999999986</v>
      </c>
      <c r="H19" s="15">
        <f>MIN(G$2:G19)</f>
        <v>-895.79999999999984</v>
      </c>
      <c r="I19" s="13"/>
      <c r="J19">
        <f t="shared" si="2"/>
        <v>52.9</v>
      </c>
      <c r="K19" t="b">
        <f t="shared" si="3"/>
        <v>0</v>
      </c>
    </row>
    <row r="20" spans="1:11" x14ac:dyDescent="0.25">
      <c r="A20" s="9">
        <v>18</v>
      </c>
      <c r="B20" s="10">
        <f>-33-87-35-95-795</f>
        <v>-1045</v>
      </c>
      <c r="C20" s="11">
        <v>25</v>
      </c>
      <c r="E20" s="16">
        <f t="shared" si="0"/>
        <v>-1070</v>
      </c>
      <c r="F20" s="13">
        <f t="shared" si="1"/>
        <v>-1400.6999999999998</v>
      </c>
      <c r="G20" s="14">
        <f>F20-(MAX(F$2:F20))</f>
        <v>-1821.8999999999999</v>
      </c>
      <c r="H20" s="15">
        <f>MIN(G$2:G20)</f>
        <v>-1821.8999999999999</v>
      </c>
      <c r="I20" s="13"/>
      <c r="J20" t="b">
        <f t="shared" si="2"/>
        <v>0</v>
      </c>
      <c r="K20">
        <f t="shared" si="3"/>
        <v>-1070</v>
      </c>
    </row>
    <row r="21" spans="1:11" x14ac:dyDescent="0.25">
      <c r="A21" s="9">
        <v>19</v>
      </c>
      <c r="B21" s="10">
        <v>2</v>
      </c>
      <c r="C21" s="11">
        <v>4.2</v>
      </c>
      <c r="E21" s="16">
        <f t="shared" si="0"/>
        <v>-2.2000000000000002</v>
      </c>
      <c r="F21" s="13">
        <f t="shared" si="1"/>
        <v>-1402.8999999999999</v>
      </c>
      <c r="G21" s="14">
        <f>F21-(MAX(F$2:F21))</f>
        <v>-1824.1</v>
      </c>
      <c r="H21" s="15">
        <f>MIN(G$2:G21)</f>
        <v>-1824.1</v>
      </c>
      <c r="I21" s="13"/>
      <c r="J21" t="b">
        <f t="shared" si="2"/>
        <v>0</v>
      </c>
      <c r="K21">
        <f t="shared" si="3"/>
        <v>-2.2000000000000002</v>
      </c>
    </row>
    <row r="22" spans="1:11" x14ac:dyDescent="0.25">
      <c r="A22" s="9">
        <v>20</v>
      </c>
      <c r="B22" s="10">
        <v>56</v>
      </c>
      <c r="C22" s="11">
        <v>2.4</v>
      </c>
      <c r="E22" s="16">
        <f t="shared" si="0"/>
        <v>53.6</v>
      </c>
      <c r="F22" s="13">
        <f t="shared" si="1"/>
        <v>-1349.3</v>
      </c>
      <c r="G22" s="14">
        <f>F22-(MAX(F$2:F22))</f>
        <v>-1770.5</v>
      </c>
      <c r="H22" s="15">
        <f>MIN(G$2:G22)</f>
        <v>-1824.1</v>
      </c>
      <c r="I22" s="13"/>
      <c r="J22">
        <f t="shared" si="2"/>
        <v>53.6</v>
      </c>
      <c r="K22" t="b">
        <f t="shared" si="3"/>
        <v>0</v>
      </c>
    </row>
    <row r="23" spans="1:11" x14ac:dyDescent="0.25">
      <c r="A23" s="9">
        <v>21</v>
      </c>
      <c r="B23" s="10">
        <v>-6</v>
      </c>
      <c r="C23" s="11">
        <v>2.4</v>
      </c>
      <c r="E23" s="16">
        <f t="shared" si="0"/>
        <v>-8.4</v>
      </c>
      <c r="F23" s="13">
        <f t="shared" si="1"/>
        <v>-1357.7</v>
      </c>
      <c r="G23" s="14">
        <f>F23-(MAX(F$2:F23))</f>
        <v>-1778.9</v>
      </c>
      <c r="H23" s="15">
        <f>MIN(G$2:G23)</f>
        <v>-1824.1</v>
      </c>
      <c r="I23" s="13"/>
      <c r="J23" t="b">
        <f t="shared" si="2"/>
        <v>0</v>
      </c>
      <c r="K23">
        <f t="shared" si="3"/>
        <v>-8.4</v>
      </c>
    </row>
    <row r="24" spans="1:11" x14ac:dyDescent="0.25">
      <c r="A24" s="9">
        <v>22</v>
      </c>
      <c r="B24" s="10">
        <v>698</v>
      </c>
      <c r="C24" s="11">
        <v>25</v>
      </c>
      <c r="E24" s="16">
        <f t="shared" si="0"/>
        <v>673</v>
      </c>
      <c r="F24" s="13">
        <f t="shared" si="1"/>
        <v>-684.7</v>
      </c>
      <c r="G24" s="14">
        <f>F24-(MAX(F$2:F24))</f>
        <v>-1105.9000000000001</v>
      </c>
      <c r="H24" s="15">
        <f>MIN(G$2:G24)</f>
        <v>-1824.1</v>
      </c>
      <c r="I24" s="13"/>
      <c r="J24">
        <f t="shared" si="2"/>
        <v>673</v>
      </c>
      <c r="K24" t="b">
        <f t="shared" si="3"/>
        <v>0</v>
      </c>
    </row>
    <row r="25" spans="1:11" x14ac:dyDescent="0.25">
      <c r="A25" s="9">
        <v>23</v>
      </c>
      <c r="B25" s="10">
        <v>36</v>
      </c>
      <c r="C25" s="11">
        <v>2.4</v>
      </c>
      <c r="E25" s="16">
        <f t="shared" si="0"/>
        <v>33.6</v>
      </c>
      <c r="F25" s="13">
        <f t="shared" si="1"/>
        <v>-651.1</v>
      </c>
      <c r="G25" s="14">
        <f>F25-(MAX(F$2:F25))</f>
        <v>-1072.3000000000002</v>
      </c>
      <c r="H25" s="15">
        <f>MIN(G$2:G25)</f>
        <v>-1824.1</v>
      </c>
      <c r="I25" s="13"/>
      <c r="J25">
        <f t="shared" si="2"/>
        <v>33.6</v>
      </c>
      <c r="K25" t="b">
        <f t="shared" si="3"/>
        <v>0</v>
      </c>
    </row>
    <row r="26" spans="1:11" x14ac:dyDescent="0.25">
      <c r="A26" s="9">
        <v>24</v>
      </c>
      <c r="B26" s="10">
        <v>36</v>
      </c>
      <c r="C26" s="11">
        <v>2.4</v>
      </c>
      <c r="E26" s="16">
        <f t="shared" si="0"/>
        <v>33.6</v>
      </c>
      <c r="F26" s="13">
        <f t="shared" si="1"/>
        <v>-617.5</v>
      </c>
      <c r="G26" s="14">
        <f>F26-(MAX(F$2:F26))</f>
        <v>-1038.7</v>
      </c>
      <c r="H26" s="15">
        <f>MIN(G$2:G26)</f>
        <v>-1824.1</v>
      </c>
      <c r="I26" s="13"/>
      <c r="J26">
        <f t="shared" si="2"/>
        <v>33.6</v>
      </c>
      <c r="K26" t="b">
        <f t="shared" si="3"/>
        <v>0</v>
      </c>
    </row>
    <row r="27" spans="1:11" x14ac:dyDescent="0.25">
      <c r="A27" s="9">
        <v>25</v>
      </c>
      <c r="B27" s="10">
        <v>1582</v>
      </c>
      <c r="C27" s="11">
        <v>25</v>
      </c>
      <c r="E27" s="16">
        <f t="shared" si="0"/>
        <v>1557</v>
      </c>
      <c r="F27" s="13">
        <f t="shared" si="1"/>
        <v>939.5</v>
      </c>
      <c r="G27" s="14">
        <f>F27-(MAX(F$2:F27))</f>
        <v>0</v>
      </c>
      <c r="H27" s="15">
        <f>MIN(G$2:G27)</f>
        <v>-1824.1</v>
      </c>
      <c r="I27" s="13"/>
      <c r="J27">
        <f t="shared" si="2"/>
        <v>1557</v>
      </c>
      <c r="K27" t="b">
        <f t="shared" si="3"/>
        <v>0</v>
      </c>
    </row>
    <row r="28" spans="1:11" x14ac:dyDescent="0.25">
      <c r="A28" s="9">
        <v>26</v>
      </c>
      <c r="B28" s="10">
        <v>25</v>
      </c>
      <c r="C28" s="11">
        <v>1.5</v>
      </c>
      <c r="E28" s="16">
        <f t="shared" si="0"/>
        <v>23.5</v>
      </c>
      <c r="F28" s="13">
        <f t="shared" si="1"/>
        <v>963</v>
      </c>
      <c r="G28" s="14">
        <f>F28-(MAX(F$2:F28))</f>
        <v>0</v>
      </c>
      <c r="H28" s="15">
        <f>MIN(G$2:G28)</f>
        <v>-1824.1</v>
      </c>
      <c r="I28" s="13"/>
      <c r="J28">
        <f t="shared" si="2"/>
        <v>23.5</v>
      </c>
      <c r="K28" t="b">
        <f t="shared" si="3"/>
        <v>0</v>
      </c>
    </row>
    <row r="29" spans="1:11" x14ac:dyDescent="0.25">
      <c r="A29" s="9">
        <v>27</v>
      </c>
      <c r="B29" s="10">
        <v>235</v>
      </c>
      <c r="C29" s="11">
        <v>2.4</v>
      </c>
      <c r="E29" s="16">
        <f t="shared" si="0"/>
        <v>232.6</v>
      </c>
      <c r="F29" s="13">
        <f t="shared" si="1"/>
        <v>1195.5999999999999</v>
      </c>
      <c r="G29" s="14">
        <f>F29-(MAX(F$2:F29))</f>
        <v>0</v>
      </c>
      <c r="H29" s="15">
        <f>MIN(G$2:G29)</f>
        <v>-1824.1</v>
      </c>
      <c r="I29" s="13"/>
      <c r="J29">
        <f t="shared" si="2"/>
        <v>232.6</v>
      </c>
      <c r="K29" t="b">
        <f t="shared" si="3"/>
        <v>0</v>
      </c>
    </row>
    <row r="30" spans="1:11" x14ac:dyDescent="0.25">
      <c r="A30" s="9">
        <v>28</v>
      </c>
      <c r="B30" s="10">
        <v>36</v>
      </c>
      <c r="C30" s="11">
        <v>2.4</v>
      </c>
      <c r="E30" s="16">
        <f t="shared" si="0"/>
        <v>33.6</v>
      </c>
      <c r="F30" s="13">
        <f t="shared" si="1"/>
        <v>1229.1999999999998</v>
      </c>
      <c r="G30" s="14">
        <f>F30-(MAX(F$2:F30))</f>
        <v>0</v>
      </c>
      <c r="H30" s="15">
        <f>MIN(G$2:G30)</f>
        <v>-1824.1</v>
      </c>
      <c r="I30" s="13"/>
      <c r="J30">
        <f t="shared" si="2"/>
        <v>33.6</v>
      </c>
      <c r="K30" t="b">
        <f t="shared" si="3"/>
        <v>0</v>
      </c>
    </row>
    <row r="31" spans="1:11" x14ac:dyDescent="0.25">
      <c r="A31" s="9">
        <v>29</v>
      </c>
      <c r="B31" s="10">
        <v>120</v>
      </c>
      <c r="C31" s="11">
        <v>2.4</v>
      </c>
      <c r="E31" s="16">
        <f t="shared" si="0"/>
        <v>117.6</v>
      </c>
      <c r="F31" s="13">
        <f t="shared" si="1"/>
        <v>1346.7999999999997</v>
      </c>
      <c r="G31" s="14">
        <f>F31-(MAX(F$2:F31))</f>
        <v>0</v>
      </c>
      <c r="H31" s="15">
        <f>MIN(G$2:G31)</f>
        <v>-1824.1</v>
      </c>
      <c r="I31" s="13"/>
      <c r="J31">
        <f t="shared" si="2"/>
        <v>117.6</v>
      </c>
      <c r="K31" t="b">
        <f t="shared" si="3"/>
        <v>0</v>
      </c>
    </row>
    <row r="32" spans="1:11" x14ac:dyDescent="0.25">
      <c r="A32" s="9">
        <v>30</v>
      </c>
      <c r="B32" s="10">
        <v>-8</v>
      </c>
      <c r="C32" s="11">
        <v>2.4</v>
      </c>
      <c r="E32" s="16">
        <f t="shared" si="0"/>
        <v>-10.4</v>
      </c>
      <c r="F32" s="13">
        <f t="shared" si="1"/>
        <v>1336.3999999999996</v>
      </c>
      <c r="G32" s="14">
        <f>F32-(MAX(F$2:F32))</f>
        <v>-10.400000000000091</v>
      </c>
      <c r="H32" s="15">
        <f>MIN(G$2:G32)</f>
        <v>-1824.1</v>
      </c>
      <c r="I32" s="13"/>
      <c r="J32" t="b">
        <f t="shared" si="2"/>
        <v>0</v>
      </c>
      <c r="K32">
        <f t="shared" si="3"/>
        <v>-10.4</v>
      </c>
    </row>
    <row r="33" spans="1:11" x14ac:dyDescent="0.25">
      <c r="A33" s="9">
        <v>31</v>
      </c>
      <c r="B33" s="10">
        <v>-98</v>
      </c>
      <c r="C33" s="11">
        <v>2.4</v>
      </c>
      <c r="E33" s="16">
        <f t="shared" si="0"/>
        <v>-100.4</v>
      </c>
      <c r="F33" s="13">
        <f t="shared" si="1"/>
        <v>1235.9999999999995</v>
      </c>
      <c r="G33" s="14">
        <f>F33-(MAX(F$2:F33))</f>
        <v>-110.80000000000018</v>
      </c>
      <c r="H33" s="15">
        <f>MIN(G$2:G33)</f>
        <v>-1824.1</v>
      </c>
      <c r="I33" s="13"/>
      <c r="J33" t="b">
        <f t="shared" si="2"/>
        <v>0</v>
      </c>
      <c r="K33">
        <f t="shared" si="3"/>
        <v>-100.4</v>
      </c>
    </row>
    <row r="34" spans="1:11" x14ac:dyDescent="0.25">
      <c r="A34" s="9">
        <v>32</v>
      </c>
      <c r="B34" s="10">
        <v>369</v>
      </c>
      <c r="C34" s="11">
        <v>2.4500000000000002</v>
      </c>
      <c r="E34" s="16">
        <f t="shared" ref="E34:E54" si="4">B34-C34</f>
        <v>366.55</v>
      </c>
      <c r="F34" s="13">
        <f t="shared" si="1"/>
        <v>1602.5499999999995</v>
      </c>
      <c r="G34" s="14">
        <f>F34-(MAX(F$2:F34))</f>
        <v>0</v>
      </c>
      <c r="H34" s="15">
        <f>MIN(G$2:G34)</f>
        <v>-1824.1</v>
      </c>
      <c r="I34" s="13"/>
      <c r="J34">
        <f t="shared" si="2"/>
        <v>366.55</v>
      </c>
      <c r="K34" t="b">
        <f t="shared" si="3"/>
        <v>0</v>
      </c>
    </row>
    <row r="35" spans="1:11" x14ac:dyDescent="0.25">
      <c r="A35" s="9">
        <v>33</v>
      </c>
      <c r="B35" s="10">
        <v>420</v>
      </c>
      <c r="C35" s="11">
        <v>15</v>
      </c>
      <c r="E35" s="16">
        <f t="shared" si="4"/>
        <v>405</v>
      </c>
      <c r="F35" s="13">
        <f t="shared" ref="F35:F66" si="5">F34+E35</f>
        <v>2007.5499999999995</v>
      </c>
      <c r="G35" s="14">
        <f>F35-(MAX(F$2:F35))</f>
        <v>0</v>
      </c>
      <c r="H35" s="15">
        <f>MIN(G$2:G35)</f>
        <v>-1824.1</v>
      </c>
      <c r="I35" s="13"/>
      <c r="J35">
        <f t="shared" si="2"/>
        <v>405</v>
      </c>
      <c r="K35" t="b">
        <f t="shared" si="3"/>
        <v>0</v>
      </c>
    </row>
    <row r="36" spans="1:11" x14ac:dyDescent="0.25">
      <c r="A36" s="9">
        <v>34</v>
      </c>
      <c r="B36" s="10">
        <v>2</v>
      </c>
      <c r="C36" s="11">
        <v>2.4</v>
      </c>
      <c r="E36" s="16">
        <f t="shared" si="4"/>
        <v>-0.39999999999999991</v>
      </c>
      <c r="F36" s="13">
        <f t="shared" si="5"/>
        <v>2007.1499999999994</v>
      </c>
      <c r="G36" s="14">
        <f>F36-(MAX(F$2:F36))</f>
        <v>-0.40000000000009095</v>
      </c>
      <c r="H36" s="15">
        <f>MIN(G$2:G36)</f>
        <v>-1824.1</v>
      </c>
      <c r="I36" s="13"/>
      <c r="J36" t="b">
        <f t="shared" si="2"/>
        <v>0</v>
      </c>
      <c r="K36">
        <f t="shared" si="3"/>
        <v>-0.39999999999999991</v>
      </c>
    </row>
    <row r="37" spans="1:11" x14ac:dyDescent="0.25">
      <c r="A37" s="9">
        <v>35</v>
      </c>
      <c r="B37" s="10">
        <v>-658</v>
      </c>
      <c r="C37" s="11">
        <v>2.4</v>
      </c>
      <c r="E37" s="16">
        <f t="shared" si="4"/>
        <v>-660.4</v>
      </c>
      <c r="F37" s="13">
        <f t="shared" si="5"/>
        <v>1346.7499999999995</v>
      </c>
      <c r="G37" s="14">
        <f>F37-(MAX(F$2:F37))</f>
        <v>-660.8</v>
      </c>
      <c r="H37" s="15">
        <f>MIN(G$2:G37)</f>
        <v>-1824.1</v>
      </c>
      <c r="I37" s="13"/>
      <c r="J37" t="b">
        <f t="shared" si="2"/>
        <v>0</v>
      </c>
      <c r="K37">
        <f t="shared" si="3"/>
        <v>-660.4</v>
      </c>
    </row>
    <row r="38" spans="1:11" x14ac:dyDescent="0.25">
      <c r="A38" s="9">
        <v>36</v>
      </c>
      <c r="B38" s="10">
        <v>35</v>
      </c>
      <c r="C38" s="11">
        <v>2.4</v>
      </c>
      <c r="E38" s="16">
        <f t="shared" si="4"/>
        <v>32.6</v>
      </c>
      <c r="F38" s="13">
        <f t="shared" si="5"/>
        <v>1379.3499999999995</v>
      </c>
      <c r="G38" s="14">
        <f>F38-(MAX(F$2:F38))</f>
        <v>-628.20000000000005</v>
      </c>
      <c r="H38" s="15">
        <f>MIN(G$2:G38)</f>
        <v>-1824.1</v>
      </c>
      <c r="I38" s="13"/>
      <c r="J38">
        <f t="shared" si="2"/>
        <v>32.6</v>
      </c>
      <c r="K38" t="b">
        <f t="shared" si="3"/>
        <v>0</v>
      </c>
    </row>
    <row r="39" spans="1:11" x14ac:dyDescent="0.25">
      <c r="A39" s="9">
        <v>37</v>
      </c>
      <c r="B39" s="10">
        <v>830</v>
      </c>
      <c r="C39" s="11">
        <v>15</v>
      </c>
      <c r="E39" s="16">
        <f t="shared" si="4"/>
        <v>815</v>
      </c>
      <c r="F39" s="13">
        <f t="shared" si="5"/>
        <v>2194.3499999999995</v>
      </c>
      <c r="G39" s="14">
        <f>F39-(MAX(F$2:F39))</f>
        <v>0</v>
      </c>
      <c r="H39" s="15">
        <f>MIN(G$2:G39)</f>
        <v>-1824.1</v>
      </c>
      <c r="I39" s="13"/>
      <c r="J39">
        <f t="shared" si="2"/>
        <v>815</v>
      </c>
      <c r="K39" t="b">
        <f t="shared" si="3"/>
        <v>0</v>
      </c>
    </row>
    <row r="40" spans="1:11" x14ac:dyDescent="0.25">
      <c r="A40" s="9">
        <v>38</v>
      </c>
      <c r="B40" s="10">
        <v>800</v>
      </c>
      <c r="C40" s="11">
        <v>2.4</v>
      </c>
      <c r="E40" s="16">
        <f t="shared" si="4"/>
        <v>797.6</v>
      </c>
      <c r="F40" s="13">
        <f t="shared" si="5"/>
        <v>2991.9499999999994</v>
      </c>
      <c r="G40" s="14">
        <f>F40-(MAX(F$2:F40))</f>
        <v>0</v>
      </c>
      <c r="H40" s="15">
        <f>MIN(G$2:G40)</f>
        <v>-1824.1</v>
      </c>
      <c r="I40" s="13"/>
      <c r="J40">
        <f t="shared" si="2"/>
        <v>797.6</v>
      </c>
      <c r="K40" t="b">
        <f t="shared" si="3"/>
        <v>0</v>
      </c>
    </row>
    <row r="41" spans="1:11" x14ac:dyDescent="0.25">
      <c r="A41" s="9">
        <v>39</v>
      </c>
      <c r="B41" s="10">
        <v>-20</v>
      </c>
      <c r="C41" s="11">
        <v>2.4</v>
      </c>
      <c r="E41" s="16">
        <f t="shared" si="4"/>
        <v>-22.4</v>
      </c>
      <c r="F41" s="13">
        <f t="shared" si="5"/>
        <v>2969.5499999999993</v>
      </c>
      <c r="G41" s="14">
        <f>F41-(MAX(F$2:F41))</f>
        <v>-22.400000000000091</v>
      </c>
      <c r="H41" s="15">
        <f>MIN(G$2:G41)</f>
        <v>-1824.1</v>
      </c>
      <c r="I41" s="13"/>
      <c r="J41" t="b">
        <f t="shared" si="2"/>
        <v>0</v>
      </c>
      <c r="K41">
        <f t="shared" si="3"/>
        <v>-22.4</v>
      </c>
    </row>
    <row r="42" spans="1:11" x14ac:dyDescent="0.25">
      <c r="A42" s="9">
        <v>40</v>
      </c>
      <c r="B42" s="10">
        <v>26</v>
      </c>
      <c r="C42" s="11">
        <v>102</v>
      </c>
      <c r="E42" s="16">
        <f t="shared" si="4"/>
        <v>-76</v>
      </c>
      <c r="F42" s="13">
        <f t="shared" si="5"/>
        <v>2893.5499999999993</v>
      </c>
      <c r="G42" s="14">
        <f>F42-(MAX(F$2:F42))</f>
        <v>-98.400000000000091</v>
      </c>
      <c r="H42" s="15">
        <f>MIN(G$2:G42)</f>
        <v>-1824.1</v>
      </c>
      <c r="I42" s="13"/>
      <c r="J42" t="b">
        <f t="shared" si="2"/>
        <v>0</v>
      </c>
      <c r="K42">
        <f t="shared" si="3"/>
        <v>-76</v>
      </c>
    </row>
    <row r="43" spans="1:11" x14ac:dyDescent="0.25">
      <c r="A43" s="9">
        <v>41</v>
      </c>
      <c r="B43" s="10">
        <v>50</v>
      </c>
      <c r="C43" s="11">
        <v>2.4</v>
      </c>
      <c r="E43" s="16">
        <f t="shared" si="4"/>
        <v>47.6</v>
      </c>
      <c r="F43" s="13">
        <f t="shared" si="5"/>
        <v>2941.1499999999992</v>
      </c>
      <c r="G43" s="14">
        <f>F43-(MAX(F$2:F43))</f>
        <v>-50.800000000000182</v>
      </c>
      <c r="H43" s="15">
        <f>MIN(G$2:G43)</f>
        <v>-1824.1</v>
      </c>
      <c r="I43" s="13"/>
      <c r="J43">
        <f t="shared" si="2"/>
        <v>47.6</v>
      </c>
      <c r="K43" t="b">
        <f t="shared" si="3"/>
        <v>0</v>
      </c>
    </row>
    <row r="44" spans="1:11" x14ac:dyDescent="0.25">
      <c r="A44" s="9">
        <v>42</v>
      </c>
      <c r="B44" s="10">
        <v>160</v>
      </c>
      <c r="C44" s="11">
        <v>2.4</v>
      </c>
      <c r="E44" s="16">
        <f t="shared" si="4"/>
        <v>157.6</v>
      </c>
      <c r="F44" s="13">
        <f t="shared" si="5"/>
        <v>3098.7499999999991</v>
      </c>
      <c r="G44" s="14">
        <f>F44-(MAX(F$2:F44))</f>
        <v>0</v>
      </c>
      <c r="H44" s="15">
        <f>MIN(G$2:G44)</f>
        <v>-1824.1</v>
      </c>
      <c r="I44" s="13"/>
      <c r="J44">
        <f t="shared" si="2"/>
        <v>157.6</v>
      </c>
      <c r="K44" t="b">
        <f t="shared" si="3"/>
        <v>0</v>
      </c>
    </row>
    <row r="45" spans="1:11" x14ac:dyDescent="0.25">
      <c r="A45" s="9">
        <v>43</v>
      </c>
      <c r="B45" s="10">
        <v>56</v>
      </c>
      <c r="C45" s="11">
        <v>2.4</v>
      </c>
      <c r="E45" s="16">
        <f t="shared" si="4"/>
        <v>53.6</v>
      </c>
      <c r="F45" s="13">
        <f t="shared" si="5"/>
        <v>3152.349999999999</v>
      </c>
      <c r="G45" s="14">
        <f>F45-(MAX(F$2:F45))</f>
        <v>0</v>
      </c>
      <c r="H45" s="15">
        <f>MIN(G$2:G45)</f>
        <v>-1824.1</v>
      </c>
      <c r="I45" s="13"/>
      <c r="J45">
        <f t="shared" si="2"/>
        <v>53.6</v>
      </c>
      <c r="K45" t="b">
        <f t="shared" si="3"/>
        <v>0</v>
      </c>
    </row>
    <row r="46" spans="1:11" x14ac:dyDescent="0.25">
      <c r="A46" s="9">
        <v>44</v>
      </c>
      <c r="B46" s="10">
        <v>-60</v>
      </c>
      <c r="C46" s="11">
        <v>2.4</v>
      </c>
      <c r="E46" s="16">
        <f t="shared" si="4"/>
        <v>-62.4</v>
      </c>
      <c r="F46" s="13">
        <f t="shared" si="5"/>
        <v>3089.9499999999989</v>
      </c>
      <c r="G46" s="14">
        <f>F46-(MAX(F$2:F46))</f>
        <v>-62.400000000000091</v>
      </c>
      <c r="H46" s="15">
        <f>MIN(G$2:G46)</f>
        <v>-1824.1</v>
      </c>
      <c r="I46" s="13"/>
      <c r="J46" t="b">
        <f t="shared" si="2"/>
        <v>0</v>
      </c>
      <c r="K46">
        <f t="shared" si="3"/>
        <v>-62.4</v>
      </c>
    </row>
    <row r="47" spans="1:11" x14ac:dyDescent="0.25">
      <c r="A47" s="9">
        <v>45</v>
      </c>
      <c r="B47" s="10">
        <v>-99</v>
      </c>
      <c r="C47" s="11">
        <v>2.4</v>
      </c>
      <c r="E47" s="16">
        <f t="shared" si="4"/>
        <v>-101.4</v>
      </c>
      <c r="F47" s="13">
        <f t="shared" si="5"/>
        <v>2988.5499999999988</v>
      </c>
      <c r="G47" s="14">
        <f>F47-(MAX(F$2:F47))</f>
        <v>-163.80000000000018</v>
      </c>
      <c r="H47" s="15">
        <f>MIN(G$2:G47)</f>
        <v>-1824.1</v>
      </c>
      <c r="I47" s="13"/>
      <c r="J47" t="b">
        <f t="shared" si="2"/>
        <v>0</v>
      </c>
      <c r="K47">
        <f t="shared" si="3"/>
        <v>-101.4</v>
      </c>
    </row>
    <row r="48" spans="1:11" x14ac:dyDescent="0.25">
      <c r="A48" s="9">
        <v>46</v>
      </c>
      <c r="B48" s="10">
        <v>-120</v>
      </c>
      <c r="C48" s="11">
        <v>2.4</v>
      </c>
      <c r="E48" s="16">
        <f t="shared" si="4"/>
        <v>-122.4</v>
      </c>
      <c r="F48" s="13">
        <f t="shared" si="5"/>
        <v>2866.1499999999987</v>
      </c>
      <c r="G48" s="14">
        <f>F48-(MAX(F$2:F48))</f>
        <v>-286.20000000000027</v>
      </c>
      <c r="H48" s="15">
        <f>MIN(G$2:G48)</f>
        <v>-1824.1</v>
      </c>
      <c r="I48" s="13"/>
      <c r="J48" t="b">
        <f t="shared" si="2"/>
        <v>0</v>
      </c>
      <c r="K48">
        <f t="shared" si="3"/>
        <v>-122.4</v>
      </c>
    </row>
    <row r="49" spans="1:11" x14ac:dyDescent="0.25">
      <c r="A49" s="9">
        <v>47</v>
      </c>
      <c r="B49" s="10">
        <v>-298</v>
      </c>
      <c r="C49" s="11">
        <v>2.4</v>
      </c>
      <c r="E49" s="16">
        <f t="shared" si="4"/>
        <v>-300.39999999999998</v>
      </c>
      <c r="F49" s="13">
        <f t="shared" si="5"/>
        <v>2565.7499999999986</v>
      </c>
      <c r="G49" s="14">
        <f>F49-(MAX(F$2:F49))</f>
        <v>-586.60000000000036</v>
      </c>
      <c r="H49" s="15">
        <f>MIN(G$2:G49)</f>
        <v>-1824.1</v>
      </c>
      <c r="I49" s="13"/>
      <c r="J49" t="b">
        <f t="shared" si="2"/>
        <v>0</v>
      </c>
      <c r="K49">
        <f t="shared" si="3"/>
        <v>-300.39999999999998</v>
      </c>
    </row>
    <row r="50" spans="1:11" x14ac:dyDescent="0.25">
      <c r="A50" s="9">
        <v>48</v>
      </c>
      <c r="B50" s="10">
        <v>-384</v>
      </c>
      <c r="C50" s="11">
        <v>2.4</v>
      </c>
      <c r="E50" s="16">
        <f t="shared" si="4"/>
        <v>-386.4</v>
      </c>
      <c r="F50" s="13">
        <f t="shared" si="5"/>
        <v>2179.3499999999985</v>
      </c>
      <c r="G50" s="14">
        <f>F50-(MAX(F$2:F50))</f>
        <v>-973.00000000000045</v>
      </c>
      <c r="H50" s="15">
        <f>MIN(G$2:G50)</f>
        <v>-1824.1</v>
      </c>
      <c r="I50" s="13"/>
      <c r="J50" t="b">
        <f t="shared" si="2"/>
        <v>0</v>
      </c>
      <c r="K50">
        <f t="shared" si="3"/>
        <v>-386.4</v>
      </c>
    </row>
    <row r="51" spans="1:11" x14ac:dyDescent="0.25">
      <c r="A51" s="9">
        <v>49</v>
      </c>
      <c r="B51" s="10">
        <v>-30</v>
      </c>
      <c r="C51" s="11">
        <v>2.4</v>
      </c>
      <c r="E51" s="16">
        <f t="shared" si="4"/>
        <v>-32.4</v>
      </c>
      <c r="F51" s="13">
        <f t="shared" si="5"/>
        <v>2146.9499999999985</v>
      </c>
      <c r="G51" s="14">
        <f>F51-(MAX(F$2:F51))</f>
        <v>-1005.4000000000005</v>
      </c>
      <c r="H51" s="15">
        <f>MIN(G$2:G51)</f>
        <v>-1824.1</v>
      </c>
      <c r="I51" s="13"/>
      <c r="J51" t="b">
        <f t="shared" si="2"/>
        <v>0</v>
      </c>
      <c r="K51">
        <f t="shared" si="3"/>
        <v>-32.4</v>
      </c>
    </row>
    <row r="52" spans="1:11" x14ac:dyDescent="0.25">
      <c r="A52" s="9">
        <v>50</v>
      </c>
      <c r="B52" s="10">
        <v>-66</v>
      </c>
      <c r="C52" s="11">
        <v>2.4</v>
      </c>
      <c r="E52" s="16">
        <f t="shared" si="4"/>
        <v>-68.400000000000006</v>
      </c>
      <c r="F52" s="13">
        <f t="shared" si="5"/>
        <v>2078.5499999999984</v>
      </c>
      <c r="G52" s="14">
        <f>F52-(MAX(F$2:F52))</f>
        <v>-1073.8000000000006</v>
      </c>
      <c r="H52" s="15">
        <f>MIN(G$2:G52)</f>
        <v>-1824.1</v>
      </c>
      <c r="I52" s="13"/>
      <c r="J52" t="b">
        <f t="shared" si="2"/>
        <v>0</v>
      </c>
      <c r="K52">
        <f t="shared" si="3"/>
        <v>-68.400000000000006</v>
      </c>
    </row>
    <row r="53" spans="1:11" x14ac:dyDescent="0.25">
      <c r="A53" s="9">
        <v>51</v>
      </c>
      <c r="B53" s="10">
        <v>380</v>
      </c>
      <c r="C53" s="11">
        <v>2.4</v>
      </c>
      <c r="E53" s="16">
        <f t="shared" si="4"/>
        <v>377.6</v>
      </c>
      <c r="F53" s="13">
        <f t="shared" si="5"/>
        <v>2456.1499999999983</v>
      </c>
      <c r="G53" s="14">
        <f>F53-(MAX(F$2:F53))</f>
        <v>-696.20000000000073</v>
      </c>
      <c r="H53" s="15">
        <f>MIN(G$2:G53)</f>
        <v>-1824.1</v>
      </c>
      <c r="I53" s="13"/>
      <c r="J53">
        <f t="shared" si="2"/>
        <v>377.6</v>
      </c>
      <c r="K53" t="b">
        <f t="shared" si="3"/>
        <v>0</v>
      </c>
    </row>
    <row r="54" spans="1:11" x14ac:dyDescent="0.25">
      <c r="A54" s="9">
        <v>52</v>
      </c>
      <c r="B54" s="10">
        <v>410</v>
      </c>
      <c r="C54" s="11">
        <v>2.4</v>
      </c>
      <c r="E54" s="16">
        <f t="shared" si="4"/>
        <v>407.6</v>
      </c>
      <c r="F54" s="13">
        <f t="shared" si="5"/>
        <v>2863.7499999999982</v>
      </c>
      <c r="G54" s="14">
        <f>F54-(MAX(F$2:F54))</f>
        <v>-288.60000000000082</v>
      </c>
      <c r="H54" s="15">
        <f>MIN(G$2:G54)</f>
        <v>-1824.1</v>
      </c>
      <c r="I54" s="13"/>
      <c r="J54">
        <f t="shared" si="2"/>
        <v>407.6</v>
      </c>
      <c r="K54" t="b">
        <f t="shared" si="3"/>
        <v>0</v>
      </c>
    </row>
    <row r="55" spans="1:11" x14ac:dyDescent="0.25">
      <c r="A55" s="9">
        <v>53</v>
      </c>
      <c r="B55" s="10">
        <v>-55</v>
      </c>
      <c r="C55" s="11">
        <v>2.4</v>
      </c>
      <c r="E55" s="16">
        <f t="shared" ref="E55:E72" si="6">B55-C55</f>
        <v>-57.4</v>
      </c>
      <c r="F55" s="13">
        <f t="shared" ref="F55:F72" si="7">F54+E55</f>
        <v>2806.3499999999981</v>
      </c>
      <c r="G55" s="14">
        <f>F55-(MAX(F$2:F55))</f>
        <v>-346.00000000000091</v>
      </c>
      <c r="H55" s="15">
        <f>MIN(G$2:G55)</f>
        <v>-1824.1</v>
      </c>
      <c r="I55" s="13"/>
      <c r="J55" t="b">
        <f t="shared" si="2"/>
        <v>0</v>
      </c>
      <c r="K55">
        <f t="shared" si="3"/>
        <v>-57.4</v>
      </c>
    </row>
    <row r="56" spans="1:11" x14ac:dyDescent="0.25">
      <c r="A56" s="9">
        <v>54</v>
      </c>
      <c r="B56" s="10">
        <v>33</v>
      </c>
      <c r="C56" s="11">
        <v>2.4</v>
      </c>
      <c r="E56" s="16">
        <f t="shared" si="6"/>
        <v>30.6</v>
      </c>
      <c r="F56" s="13">
        <f t="shared" si="7"/>
        <v>2836.949999999998</v>
      </c>
      <c r="G56" s="14">
        <f>F56-(MAX(F$2:F56))</f>
        <v>-315.400000000001</v>
      </c>
      <c r="H56" s="15">
        <f>MIN(G$2:G56)</f>
        <v>-1824.1</v>
      </c>
      <c r="I56" s="13"/>
      <c r="J56">
        <f t="shared" si="2"/>
        <v>30.6</v>
      </c>
      <c r="K56" t="b">
        <f t="shared" si="3"/>
        <v>0</v>
      </c>
    </row>
    <row r="57" spans="1:11" x14ac:dyDescent="0.25">
      <c r="A57" s="9">
        <v>55</v>
      </c>
      <c r="B57" s="10">
        <v>8</v>
      </c>
      <c r="C57" s="11">
        <v>2.4</v>
      </c>
      <c r="E57" s="16">
        <f t="shared" si="6"/>
        <v>5.6</v>
      </c>
      <c r="F57" s="13">
        <f t="shared" si="7"/>
        <v>2842.5499999999979</v>
      </c>
      <c r="G57" s="14">
        <f>F57-(MAX(F$2:F57))</f>
        <v>-309.80000000000109</v>
      </c>
      <c r="H57" s="15">
        <f>MIN(G$2:G57)</f>
        <v>-1824.1</v>
      </c>
      <c r="I57" s="13"/>
      <c r="J57">
        <f t="shared" si="2"/>
        <v>5.6</v>
      </c>
      <c r="K57" t="b">
        <f t="shared" si="3"/>
        <v>0</v>
      </c>
    </row>
    <row r="58" spans="1:11" x14ac:dyDescent="0.25">
      <c r="A58" s="9">
        <v>56</v>
      </c>
      <c r="B58" s="10">
        <v>-65</v>
      </c>
      <c r="C58" s="11">
        <v>2.2999999999999998</v>
      </c>
      <c r="E58" s="16">
        <f t="shared" si="6"/>
        <v>-67.3</v>
      </c>
      <c r="F58" s="13">
        <f t="shared" si="7"/>
        <v>2775.2499999999977</v>
      </c>
      <c r="G58" s="14">
        <f>F58-(MAX(F$2:F58))</f>
        <v>-377.10000000000127</v>
      </c>
      <c r="H58" s="15">
        <f>MIN(G$2:G58)</f>
        <v>-1824.1</v>
      </c>
      <c r="I58" s="13"/>
      <c r="J58" t="b">
        <f t="shared" si="2"/>
        <v>0</v>
      </c>
      <c r="K58">
        <f t="shared" si="3"/>
        <v>-67.3</v>
      </c>
    </row>
    <row r="59" spans="1:11" x14ac:dyDescent="0.25">
      <c r="A59" s="9">
        <v>57</v>
      </c>
      <c r="B59" s="10">
        <v>2</v>
      </c>
      <c r="C59" s="11">
        <v>2.2999999999999998</v>
      </c>
      <c r="E59" s="16">
        <f t="shared" si="6"/>
        <v>-0.29999999999999982</v>
      </c>
      <c r="F59" s="13">
        <f t="shared" si="7"/>
        <v>2774.9499999999975</v>
      </c>
      <c r="G59" s="14">
        <f>F59-(MAX(F$2:F59))</f>
        <v>-377.40000000000146</v>
      </c>
      <c r="H59" s="15">
        <f>MIN(G$2:G59)</f>
        <v>-1824.1</v>
      </c>
      <c r="I59" s="13"/>
      <c r="J59" t="b">
        <f t="shared" si="2"/>
        <v>0</v>
      </c>
      <c r="K59">
        <f t="shared" si="3"/>
        <v>-0.29999999999999982</v>
      </c>
    </row>
    <row r="60" spans="1:11" x14ac:dyDescent="0.25">
      <c r="A60" s="9">
        <v>58</v>
      </c>
      <c r="B60" s="10">
        <v>-51</v>
      </c>
      <c r="C60" s="11">
        <v>5</v>
      </c>
      <c r="E60" s="16">
        <f t="shared" si="6"/>
        <v>-56</v>
      </c>
      <c r="F60" s="13">
        <f t="shared" si="7"/>
        <v>2718.9499999999975</v>
      </c>
      <c r="G60" s="14">
        <f>F60-(MAX(F$2:F60))</f>
        <v>-433.40000000000146</v>
      </c>
      <c r="H60" s="15">
        <f>MIN(G$2:G60)</f>
        <v>-1824.1</v>
      </c>
      <c r="I60" s="13"/>
      <c r="J60" t="b">
        <f t="shared" si="2"/>
        <v>0</v>
      </c>
      <c r="K60">
        <f t="shared" si="3"/>
        <v>-56</v>
      </c>
    </row>
    <row r="61" spans="1:11" x14ac:dyDescent="0.25">
      <c r="A61" s="9">
        <v>59</v>
      </c>
      <c r="B61" s="10">
        <v>99</v>
      </c>
      <c r="C61" s="11">
        <v>8</v>
      </c>
      <c r="E61" s="16">
        <f t="shared" si="6"/>
        <v>91</v>
      </c>
      <c r="F61" s="13">
        <f t="shared" si="7"/>
        <v>2809.9499999999975</v>
      </c>
      <c r="G61" s="14">
        <f>F61-(MAX(F$2:F61))</f>
        <v>-342.40000000000146</v>
      </c>
      <c r="H61" s="15">
        <f>MIN(G$2:G61)</f>
        <v>-1824.1</v>
      </c>
      <c r="I61" s="13"/>
      <c r="J61">
        <f t="shared" si="2"/>
        <v>91</v>
      </c>
      <c r="K61" t="b">
        <f t="shared" si="3"/>
        <v>0</v>
      </c>
    </row>
    <row r="62" spans="1:11" x14ac:dyDescent="0.25">
      <c r="A62" s="9">
        <v>60</v>
      </c>
      <c r="B62" s="10">
        <v>55</v>
      </c>
      <c r="C62" s="11">
        <v>2.1</v>
      </c>
      <c r="E62" s="16">
        <f t="shared" si="6"/>
        <v>52.9</v>
      </c>
      <c r="F62" s="13">
        <f t="shared" si="7"/>
        <v>2862.8499999999976</v>
      </c>
      <c r="G62" s="14">
        <f>F62-(MAX(F$2:F62))</f>
        <v>-289.50000000000136</v>
      </c>
      <c r="H62" s="15">
        <f>MIN(G$2:G62)</f>
        <v>-1824.1</v>
      </c>
      <c r="I62" s="13"/>
      <c r="J62">
        <f t="shared" si="2"/>
        <v>52.9</v>
      </c>
      <c r="K62" t="b">
        <f t="shared" si="3"/>
        <v>0</v>
      </c>
    </row>
    <row r="63" spans="1:11" x14ac:dyDescent="0.25">
      <c r="A63" s="9">
        <v>61</v>
      </c>
      <c r="B63" s="10">
        <f>-720</f>
        <v>-720</v>
      </c>
      <c r="C63" s="11">
        <v>25</v>
      </c>
      <c r="E63" s="16">
        <f t="shared" si="6"/>
        <v>-745</v>
      </c>
      <c r="F63" s="13">
        <f t="shared" si="7"/>
        <v>2117.8499999999976</v>
      </c>
      <c r="G63" s="14">
        <f>F63-(MAX(F$2:F63))</f>
        <v>-1034.5000000000014</v>
      </c>
      <c r="H63" s="15">
        <f>MIN(G$2:G63)</f>
        <v>-1824.1</v>
      </c>
      <c r="I63" s="13"/>
      <c r="J63" t="b">
        <f t="shared" si="2"/>
        <v>0</v>
      </c>
      <c r="K63">
        <f t="shared" si="3"/>
        <v>-745</v>
      </c>
    </row>
    <row r="64" spans="1:11" x14ac:dyDescent="0.25">
      <c r="A64" s="9">
        <v>62</v>
      </c>
      <c r="B64" s="10">
        <v>2</v>
      </c>
      <c r="C64" s="11">
        <v>4.2</v>
      </c>
      <c r="E64" s="16">
        <f t="shared" si="6"/>
        <v>-2.2000000000000002</v>
      </c>
      <c r="F64" s="13">
        <f t="shared" si="7"/>
        <v>2115.6499999999978</v>
      </c>
      <c r="G64" s="14">
        <f>F64-(MAX(F$2:F64))</f>
        <v>-1036.7000000000012</v>
      </c>
      <c r="H64" s="15">
        <f>MIN(G$2:G64)</f>
        <v>-1824.1</v>
      </c>
      <c r="I64" s="13"/>
      <c r="J64" t="b">
        <f t="shared" si="2"/>
        <v>0</v>
      </c>
      <c r="K64">
        <f t="shared" si="3"/>
        <v>-2.2000000000000002</v>
      </c>
    </row>
    <row r="65" spans="1:11" x14ac:dyDescent="0.25">
      <c r="A65" s="9">
        <v>63</v>
      </c>
      <c r="B65" s="10">
        <v>56</v>
      </c>
      <c r="C65" s="11">
        <v>2.4</v>
      </c>
      <c r="E65" s="16">
        <f t="shared" si="6"/>
        <v>53.6</v>
      </c>
      <c r="F65" s="13">
        <f t="shared" si="7"/>
        <v>2169.2499999999977</v>
      </c>
      <c r="G65" s="14">
        <f>F65-(MAX(F$2:F65))</f>
        <v>-983.10000000000127</v>
      </c>
      <c r="H65" s="15">
        <f>MIN(G$2:G65)</f>
        <v>-1824.1</v>
      </c>
      <c r="I65" s="13"/>
      <c r="J65">
        <f t="shared" si="2"/>
        <v>53.6</v>
      </c>
      <c r="K65" t="b">
        <f t="shared" si="3"/>
        <v>0</v>
      </c>
    </row>
    <row r="66" spans="1:11" x14ac:dyDescent="0.25">
      <c r="A66" s="9">
        <v>64</v>
      </c>
      <c r="B66" s="10">
        <v>-6</v>
      </c>
      <c r="C66" s="11">
        <v>2.4</v>
      </c>
      <c r="E66" s="16">
        <f t="shared" si="6"/>
        <v>-8.4</v>
      </c>
      <c r="F66" s="13">
        <f t="shared" si="7"/>
        <v>2160.8499999999976</v>
      </c>
      <c r="G66" s="14">
        <f>F66-(MAX(F$2:F66))</f>
        <v>-991.50000000000136</v>
      </c>
      <c r="H66" s="15">
        <f>MIN(G$2:G66)</f>
        <v>-1824.1</v>
      </c>
      <c r="I66" s="13"/>
      <c r="J66" t="b">
        <f t="shared" si="2"/>
        <v>0</v>
      </c>
      <c r="K66">
        <f t="shared" si="3"/>
        <v>-8.4</v>
      </c>
    </row>
    <row r="67" spans="1:11" x14ac:dyDescent="0.25">
      <c r="A67" s="9">
        <v>65</v>
      </c>
      <c r="B67" s="10">
        <v>698</v>
      </c>
      <c r="C67" s="11">
        <v>25</v>
      </c>
      <c r="E67" s="16">
        <f t="shared" si="6"/>
        <v>673</v>
      </c>
      <c r="F67" s="13">
        <f t="shared" si="7"/>
        <v>2833.8499999999976</v>
      </c>
      <c r="G67" s="14">
        <f>F67-(MAX(F$2:F67))</f>
        <v>-318.50000000000136</v>
      </c>
      <c r="H67" s="15">
        <f>MIN(G$2:G67)</f>
        <v>-1824.1</v>
      </c>
      <c r="I67" s="13"/>
      <c r="J67">
        <f t="shared" ref="J67:J72" si="8">IF(E67&gt;0,E67)</f>
        <v>673</v>
      </c>
      <c r="K67" t="b">
        <f t="shared" ref="K67:K72" si="9">IF(E67&lt;0,E67)</f>
        <v>0</v>
      </c>
    </row>
    <row r="68" spans="1:11" x14ac:dyDescent="0.25">
      <c r="A68" s="9">
        <v>66</v>
      </c>
      <c r="B68" s="10">
        <v>36</v>
      </c>
      <c r="C68" s="11">
        <v>2.4</v>
      </c>
      <c r="E68" s="16">
        <f t="shared" si="6"/>
        <v>33.6</v>
      </c>
      <c r="F68" s="13">
        <f t="shared" si="7"/>
        <v>2867.4499999999975</v>
      </c>
      <c r="G68" s="14">
        <f>F68-(MAX(F$2:F68))</f>
        <v>-284.90000000000146</v>
      </c>
      <c r="H68" s="15">
        <f>MIN(G$2:G68)</f>
        <v>-1824.1</v>
      </c>
      <c r="I68" s="13"/>
      <c r="J68">
        <f t="shared" si="8"/>
        <v>33.6</v>
      </c>
      <c r="K68" t="b">
        <f t="shared" si="9"/>
        <v>0</v>
      </c>
    </row>
    <row r="69" spans="1:11" x14ac:dyDescent="0.25">
      <c r="A69" s="9">
        <v>67</v>
      </c>
      <c r="B69" s="10">
        <v>36</v>
      </c>
      <c r="C69" s="11">
        <v>2.4</v>
      </c>
      <c r="E69" s="16">
        <f t="shared" si="6"/>
        <v>33.6</v>
      </c>
      <c r="F69" s="13">
        <f t="shared" si="7"/>
        <v>2901.0499999999975</v>
      </c>
      <c r="G69" s="14">
        <f>F69-(MAX(F$2:F69))</f>
        <v>-251.30000000000155</v>
      </c>
      <c r="H69" s="15">
        <f>MIN(G$2:G69)</f>
        <v>-1824.1</v>
      </c>
      <c r="I69" s="13"/>
      <c r="J69">
        <f t="shared" si="8"/>
        <v>33.6</v>
      </c>
      <c r="K69" t="b">
        <f t="shared" si="9"/>
        <v>0</v>
      </c>
    </row>
    <row r="70" spans="1:11" x14ac:dyDescent="0.25">
      <c r="A70" s="9">
        <v>68</v>
      </c>
      <c r="B70" s="10">
        <v>133</v>
      </c>
      <c r="C70" s="11">
        <v>25</v>
      </c>
      <c r="E70" s="16">
        <f t="shared" si="6"/>
        <v>108</v>
      </c>
      <c r="F70" s="13">
        <f t="shared" si="7"/>
        <v>3009.0499999999975</v>
      </c>
      <c r="G70" s="14">
        <f>F70-(MAX(F$2:F70))</f>
        <v>-143.30000000000155</v>
      </c>
      <c r="H70" s="15">
        <f>MIN(G$2:G70)</f>
        <v>-1824.1</v>
      </c>
      <c r="I70" s="13"/>
      <c r="J70">
        <f t="shared" si="8"/>
        <v>108</v>
      </c>
      <c r="K70" t="b">
        <f t="shared" si="9"/>
        <v>0</v>
      </c>
    </row>
    <row r="71" spans="1:11" x14ac:dyDescent="0.25">
      <c r="A71" s="9">
        <v>69</v>
      </c>
      <c r="B71" s="9"/>
      <c r="C71" s="12"/>
      <c r="E71" s="16"/>
      <c r="F71" s="13"/>
      <c r="G71" s="14"/>
      <c r="H71" s="15"/>
      <c r="I71" s="13"/>
      <c r="J71" t="b">
        <f t="shared" si="8"/>
        <v>0</v>
      </c>
      <c r="K71" t="b">
        <f t="shared" si="9"/>
        <v>0</v>
      </c>
    </row>
    <row r="72" spans="1:11" x14ac:dyDescent="0.25">
      <c r="A72">
        <v>70</v>
      </c>
      <c r="E72" s="16"/>
      <c r="F72" s="13"/>
      <c r="G72" s="14"/>
      <c r="H72" s="15"/>
      <c r="I72" s="13"/>
      <c r="J72" t="b">
        <f t="shared" si="8"/>
        <v>0</v>
      </c>
      <c r="K72" t="b">
        <f t="shared" si="9"/>
        <v>0</v>
      </c>
    </row>
    <row r="74" spans="1:11" s="1" customFormat="1" x14ac:dyDescent="0.25">
      <c r="B74" s="3"/>
      <c r="C74" s="3"/>
      <c r="D74" s="3"/>
      <c r="E74" s="3"/>
      <c r="F74" s="2"/>
      <c r="G74" s="3"/>
      <c r="I74" s="25"/>
    </row>
    <row r="75" spans="1:11" s="1" customFormat="1" x14ac:dyDescent="0.25">
      <c r="F75" s="2"/>
      <c r="G75" s="3"/>
      <c r="H75" s="3"/>
      <c r="I75" s="2"/>
    </row>
  </sheetData>
  <mergeCells count="2">
    <mergeCell ref="D4:D7"/>
    <mergeCell ref="D8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09A4-3032-4C3F-BE6E-7642A8D4DC2F}">
  <dimension ref="A1"/>
  <sheetViews>
    <sheetView workbookViewId="0">
      <selection activeCell="R10" sqref="R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76F98-E8D6-4607-88CB-37F933954E23}">
  <dimension ref="A1"/>
  <sheetViews>
    <sheetView workbookViewId="0">
      <selection activeCell="E32" sqref="E3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FBCEC-9CFE-4A87-BE8F-DB7B05E6240C}">
  <dimension ref="A2:F15"/>
  <sheetViews>
    <sheetView workbookViewId="0">
      <selection activeCell="I17" sqref="I17"/>
    </sheetView>
  </sheetViews>
  <sheetFormatPr baseColWidth="10" defaultRowHeight="15" x14ac:dyDescent="0.25"/>
  <cols>
    <col min="1" max="1" width="43" customWidth="1"/>
  </cols>
  <sheetData>
    <row r="2" spans="1:6" ht="15" customHeight="1" x14ac:dyDescent="0.25">
      <c r="A2" s="34" t="s">
        <v>19</v>
      </c>
      <c r="B2" s="31">
        <f>SUM(operaciones!B3:B300)</f>
        <v>3454</v>
      </c>
      <c r="E2" s="19" t="s">
        <v>20</v>
      </c>
      <c r="F2" s="19"/>
    </row>
    <row r="3" spans="1:6" x14ac:dyDescent="0.25">
      <c r="A3" s="34" t="s">
        <v>7</v>
      </c>
      <c r="B3" s="31">
        <f>SUM(operaciones!E3:E300)</f>
        <v>3009.0499999999975</v>
      </c>
      <c r="E3" s="19"/>
      <c r="F3" s="19"/>
    </row>
    <row r="4" spans="1:6" x14ac:dyDescent="0.25">
      <c r="A4" s="34" t="s">
        <v>9</v>
      </c>
      <c r="B4" s="31">
        <f>MIN(operaciones!H3:H300)</f>
        <v>-1824.1</v>
      </c>
      <c r="E4" s="19"/>
      <c r="F4" s="19"/>
    </row>
    <row r="5" spans="1:6" x14ac:dyDescent="0.25">
      <c r="A5" s="34" t="s">
        <v>8</v>
      </c>
      <c r="B5" s="32">
        <f>B3/-B4</f>
        <v>1.649608025875773</v>
      </c>
      <c r="E5" s="19"/>
      <c r="F5" s="19"/>
    </row>
    <row r="6" spans="1:6" x14ac:dyDescent="0.25">
      <c r="A6" s="34" t="s">
        <v>12</v>
      </c>
      <c r="B6" s="31">
        <f>SUMIF(operaciones!E3:E300,"&gt;0")</f>
        <v>7950.850000000004</v>
      </c>
      <c r="E6" s="19"/>
      <c r="F6" s="19"/>
    </row>
    <row r="7" spans="1:6" x14ac:dyDescent="0.25">
      <c r="A7" s="34" t="s">
        <v>13</v>
      </c>
      <c r="B7" s="31">
        <f>SUMIF(operaciones!E3:E300, "&lt;0")</f>
        <v>-4941.8</v>
      </c>
    </row>
    <row r="8" spans="1:6" x14ac:dyDescent="0.25">
      <c r="A8" s="34" t="s">
        <v>11</v>
      </c>
      <c r="B8" s="30">
        <f>B6/-B7</f>
        <v>1.6088975676878878</v>
      </c>
    </row>
    <row r="9" spans="1:6" x14ac:dyDescent="0.25">
      <c r="A9" s="34" t="s">
        <v>15</v>
      </c>
      <c r="B9" s="30">
        <f>COUNTIF(operaciones!E3:E300,"&gt;0")</f>
        <v>38</v>
      </c>
      <c r="E9" t="s">
        <v>24</v>
      </c>
    </row>
    <row r="10" spans="1:6" x14ac:dyDescent="0.25">
      <c r="A10" s="34" t="s">
        <v>16</v>
      </c>
      <c r="B10" s="30">
        <f>COUNTIF(operaciones!E3:E300,"&lt;0")</f>
        <v>30</v>
      </c>
      <c r="E10" s="35" t="s">
        <v>23</v>
      </c>
    </row>
    <row r="11" spans="1:6" x14ac:dyDescent="0.25">
      <c r="A11" s="34" t="s">
        <v>14</v>
      </c>
      <c r="B11" s="33">
        <f>B9/(B10+B9)</f>
        <v>0.55882352941176472</v>
      </c>
    </row>
    <row r="12" spans="1:6" x14ac:dyDescent="0.25">
      <c r="A12" s="34" t="s">
        <v>18</v>
      </c>
      <c r="B12" s="31">
        <f>AVERAGE(operaciones!E3:E300)</f>
        <v>44.250735294117611</v>
      </c>
    </row>
    <row r="13" spans="1:6" x14ac:dyDescent="0.25">
      <c r="B13" s="5"/>
    </row>
    <row r="14" spans="1:6" x14ac:dyDescent="0.25">
      <c r="B14" s="5"/>
    </row>
    <row r="15" spans="1:6" x14ac:dyDescent="0.25">
      <c r="B15" s="5"/>
    </row>
  </sheetData>
  <mergeCells count="1">
    <mergeCell ref="E2:F6"/>
  </mergeCells>
  <hyperlinks>
    <hyperlink ref="E10" r:id="rId1" xr:uid="{096547AB-ADE6-492E-8D97-85A22FE453F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operaciones</vt:lpstr>
      <vt:lpstr>curva_de_capital</vt:lpstr>
      <vt:lpstr>distribución_de_resultados</vt:lpstr>
      <vt:lpstr>Estadísticas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*;Duk2</dc:creator>
  <cp:lastModifiedBy>*</cp:lastModifiedBy>
  <dcterms:created xsi:type="dcterms:W3CDTF">2018-05-24T19:48:00Z</dcterms:created>
  <dcterms:modified xsi:type="dcterms:W3CDTF">2019-06-14T12:21:38Z</dcterms:modified>
</cp:coreProperties>
</file>